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6760" windowHeight="11835" activeTab="2"/>
  </bookViews>
  <sheets>
    <sheet name="DATI ANAGRAFICI" sheetId="1" r:id="rId1"/>
    <sheet name="TC" sheetId="2" r:id="rId2"/>
    <sheet name="T-Aria" sheetId="4" r:id="rId3"/>
    <sheet name="T-Acqua" sheetId="7" r:id="rId4"/>
    <sheet name="T-Fanghi" sheetId="3" r:id="rId5"/>
    <sheet name="T-Compost" sheetId="5" r:id="rId6"/>
    <sheet name="T- CSS Comb. solido secondario" sheetId="8" r:id="rId7"/>
  </sheets>
  <definedNames>
    <definedName name="_xlnm.Print_Area" localSheetId="6">'T- CSS Comb. solido secondario'!$A$1:$J$25</definedName>
    <definedName name="_xlnm.Print_Area" localSheetId="3">'T-Acqua'!$A$1:$J$177</definedName>
    <definedName name="_xlnm.Print_Area" localSheetId="2">'T-Aria'!$A$1:$J$153</definedName>
    <definedName name="_xlnm.Print_Area" localSheetId="1">TC!$A$1:$J$36</definedName>
    <definedName name="_xlnm.Print_Area" localSheetId="4">'T-Fanghi'!$A$1:$J$45</definedName>
    <definedName name="_xlnm.Print_Titles" localSheetId="3">'T-Acqua'!$1:$9</definedName>
    <definedName name="_xlnm.Print_Titles" localSheetId="2">'T-Aria'!$1:$9</definedName>
    <definedName name="_xlnm.Print_Titles" localSheetId="4">'T-Fanghi'!$1:$9</definedName>
  </definedNames>
  <calcPr calcId="145621"/>
</workbook>
</file>

<file path=xl/calcChain.xml><?xml version="1.0" encoding="utf-8"?>
<calcChain xmlns="http://schemas.openxmlformats.org/spreadsheetml/2006/main">
  <c r="K43" i="3" l="1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J45" i="3"/>
  <c r="K174" i="7"/>
  <c r="K172" i="7"/>
  <c r="K169" i="7"/>
  <c r="K167" i="7"/>
  <c r="K148" i="7"/>
  <c r="K145" i="7"/>
  <c r="K143" i="7"/>
  <c r="K136" i="7"/>
  <c r="K133" i="7"/>
  <c r="K120" i="7"/>
  <c r="K115" i="7"/>
  <c r="K113" i="7"/>
  <c r="K110" i="7"/>
  <c r="K107" i="7"/>
  <c r="K101" i="7"/>
  <c r="K99" i="7"/>
  <c r="K97" i="7"/>
  <c r="K95" i="7"/>
  <c r="K91" i="7"/>
  <c r="K87" i="7"/>
  <c r="K80" i="7"/>
  <c r="K83" i="7"/>
  <c r="K72" i="7"/>
  <c r="K71" i="7"/>
  <c r="K69" i="7"/>
  <c r="K67" i="7"/>
  <c r="K63" i="7"/>
  <c r="K155" i="7"/>
  <c r="K157" i="7"/>
  <c r="L31" i="7" l="1"/>
  <c r="K31" i="7" s="1"/>
  <c r="K24" i="7"/>
  <c r="K28" i="7"/>
  <c r="K52" i="7"/>
  <c r="K56" i="7"/>
  <c r="K58" i="7"/>
  <c r="K60" i="7"/>
  <c r="K62" i="7"/>
  <c r="K75" i="7"/>
  <c r="K76" i="7"/>
  <c r="K77" i="7"/>
  <c r="K78" i="7"/>
  <c r="K100" i="7"/>
  <c r="K109" i="7"/>
  <c r="K124" i="7"/>
  <c r="K128" i="7"/>
  <c r="K138" i="7"/>
  <c r="K150" i="7"/>
  <c r="K165" i="7"/>
  <c r="K166" i="7"/>
  <c r="K175" i="7"/>
  <c r="K20" i="7"/>
  <c r="K12" i="7"/>
  <c r="K14" i="7"/>
  <c r="K16" i="7"/>
  <c r="K10" i="7"/>
  <c r="K19" i="8"/>
  <c r="K20" i="8"/>
  <c r="K21" i="8"/>
  <c r="K18" i="8"/>
  <c r="K9" i="8"/>
  <c r="K10" i="8"/>
  <c r="K11" i="8"/>
  <c r="K12" i="8"/>
  <c r="K13" i="8"/>
  <c r="K14" i="8"/>
  <c r="K8" i="8"/>
  <c r="K15" i="8"/>
  <c r="J23" i="8" s="1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10" i="5"/>
  <c r="J177" i="7" l="1"/>
  <c r="J41" i="5"/>
  <c r="L62" i="4"/>
  <c r="K55" i="4" s="1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0" i="4"/>
  <c r="K10" i="3"/>
  <c r="J153" i="4" l="1"/>
  <c r="I31" i="2"/>
  <c r="E33" i="2"/>
  <c r="I17" i="2"/>
  <c r="I14" i="2"/>
  <c r="E25" i="2" l="1"/>
  <c r="I20" i="2"/>
  <c r="I33" i="2"/>
  <c r="I32" i="2"/>
  <c r="J31" i="2"/>
  <c r="I30" i="2"/>
  <c r="I29" i="2"/>
  <c r="I28" i="2"/>
  <c r="I27" i="2"/>
  <c r="I26" i="2"/>
  <c r="J26" i="2"/>
  <c r="J27" i="2"/>
  <c r="J28" i="2"/>
  <c r="J29" i="2"/>
  <c r="J30" i="2"/>
  <c r="J32" i="2"/>
  <c r="J33" i="2"/>
  <c r="E32" i="2"/>
  <c r="E31" i="2"/>
  <c r="E30" i="2"/>
  <c r="E29" i="2"/>
  <c r="I25" i="2"/>
  <c r="J25" i="2"/>
  <c r="E28" i="2"/>
  <c r="E27" i="2"/>
  <c r="E26" i="2"/>
  <c r="I34" i="2" l="1"/>
  <c r="E34" i="2"/>
  <c r="F36" i="2" s="1"/>
  <c r="I21" i="2"/>
  <c r="I22" i="2" s="1"/>
  <c r="J14" i="2" l="1"/>
</calcChain>
</file>

<file path=xl/sharedStrings.xml><?xml version="1.0" encoding="utf-8"?>
<sst xmlns="http://schemas.openxmlformats.org/spreadsheetml/2006/main" count="535" uniqueCount="414">
  <si>
    <t>AGENZIA REGIONALE PER LA PROTEZIONE DELL'AMBIENTE - ARPAS</t>
  </si>
  <si>
    <t>DATI ANAGRAFICI DEL GESTORE</t>
  </si>
  <si>
    <t>Regione sociale:</t>
  </si>
  <si>
    <t>CATEGORIA IPPC:</t>
  </si>
  <si>
    <t>PATITA IVA:</t>
  </si>
  <si>
    <t>IMPIANTO IPPC:</t>
  </si>
  <si>
    <t>LOC./VIA  N.:</t>
  </si>
  <si>
    <t>CAP:</t>
  </si>
  <si>
    <t>COMUNE:</t>
  </si>
  <si>
    <t>PROVINCIA:</t>
  </si>
  <si>
    <t>REFERENTE:</t>
  </si>
  <si>
    <t>Nome e Cognome:</t>
  </si>
  <si>
    <t>ALTRO:</t>
  </si>
  <si>
    <t>Calcolo della tariffa relativa alle attività di controllo di cui allarticolo 3, comma 1</t>
  </si>
  <si>
    <t xml:space="preserve">TC= Max </t>
  </si>
  <si>
    <t>Euro   2500</t>
  </si>
  <si>
    <t xml:space="preserve"> DM 58/2017, Art. 3, comma 1  - Allegato IV</t>
  </si>
  <si>
    <r>
      <rPr>
        <b/>
        <sz val="12"/>
        <rFont val="Calibri"/>
        <family val="2"/>
        <scheme val="minor"/>
      </rPr>
      <t>C</t>
    </r>
    <r>
      <rPr>
        <sz val="9"/>
        <rFont val="Calibri"/>
        <family val="2"/>
        <scheme val="minor"/>
      </rPr>
      <t>Aria</t>
    </r>
    <r>
      <rPr>
        <sz val="11"/>
        <rFont val="Calibri"/>
        <family val="2"/>
        <scheme val="minor"/>
      </rPr>
      <t xml:space="preserve"> + </t>
    </r>
    <r>
      <rPr>
        <b/>
        <sz val="12"/>
        <rFont val="Calibri"/>
        <family val="2"/>
        <scheme val="minor"/>
      </rPr>
      <t>C</t>
    </r>
    <r>
      <rPr>
        <sz val="9"/>
        <rFont val="Calibri"/>
        <family val="2"/>
        <scheme val="minor"/>
      </rPr>
      <t>H2O</t>
    </r>
    <r>
      <rPr>
        <sz val="11"/>
        <rFont val="Calibri"/>
        <family val="2"/>
        <scheme val="minor"/>
      </rPr>
      <t xml:space="preserve"> + </t>
    </r>
    <r>
      <rPr>
        <b/>
        <sz val="12"/>
        <rFont val="Calibri"/>
        <family val="2"/>
        <scheme val="minor"/>
      </rPr>
      <t>C</t>
    </r>
    <r>
      <rPr>
        <sz val="9"/>
        <rFont val="Calibri"/>
        <family val="2"/>
        <scheme val="minor"/>
      </rPr>
      <t xml:space="preserve">RP </t>
    </r>
    <r>
      <rPr>
        <sz val="11"/>
        <rFont val="Calibri"/>
        <family val="2"/>
        <scheme val="minor"/>
      </rPr>
      <t xml:space="preserve">+ </t>
    </r>
    <r>
      <rPr>
        <b/>
        <sz val="12"/>
        <rFont val="Calibri"/>
        <family val="2"/>
        <scheme val="minor"/>
      </rPr>
      <t>C</t>
    </r>
    <r>
      <rPr>
        <sz val="9"/>
        <rFont val="Calibri"/>
        <family val="2"/>
        <scheme val="minor"/>
      </rPr>
      <t>RnP</t>
    </r>
    <r>
      <rPr>
        <sz val="11"/>
        <rFont val="Calibri"/>
        <family val="2"/>
        <scheme val="minor"/>
      </rPr>
      <t xml:space="preserve">  + (</t>
    </r>
    <r>
      <rPr>
        <b/>
        <sz val="12"/>
        <rFont val="Calibri"/>
        <family val="2"/>
        <scheme val="minor"/>
      </rPr>
      <t>C</t>
    </r>
    <r>
      <rPr>
        <sz val="9"/>
        <rFont val="Calibri"/>
        <family val="2"/>
        <scheme val="minor"/>
      </rPr>
      <t>CA</t>
    </r>
    <r>
      <rPr>
        <sz val="11"/>
        <rFont val="Calibri"/>
        <family val="2"/>
        <scheme val="minor"/>
      </rPr>
      <t xml:space="preserve"> + </t>
    </r>
    <r>
      <rPr>
        <b/>
        <sz val="12"/>
        <rFont val="Calibri"/>
        <family val="2"/>
        <scheme val="minor"/>
      </rPr>
      <t>C</t>
    </r>
    <r>
      <rPr>
        <sz val="9"/>
        <rFont val="Calibri"/>
        <family val="2"/>
        <scheme val="minor"/>
      </rPr>
      <t>RI</t>
    </r>
    <r>
      <rPr>
        <sz val="11"/>
        <rFont val="Calibri"/>
        <family val="2"/>
        <scheme val="minor"/>
      </rPr>
      <t xml:space="preserve"> + </t>
    </r>
    <r>
      <rPr>
        <b/>
        <sz val="12"/>
        <rFont val="Calibri"/>
        <family val="2"/>
        <scheme val="minor"/>
      </rPr>
      <t>C</t>
    </r>
    <r>
      <rPr>
        <sz val="9"/>
        <rFont val="Calibri"/>
        <family val="2"/>
        <scheme val="minor"/>
      </rPr>
      <t>EM</t>
    </r>
    <r>
      <rPr>
        <sz val="11"/>
        <rFont val="Calibri"/>
        <family val="2"/>
        <scheme val="minor"/>
      </rPr>
      <t xml:space="preserve"> + </t>
    </r>
    <r>
      <rPr>
        <b/>
        <sz val="12"/>
        <rFont val="Calibri"/>
        <family val="2"/>
        <scheme val="minor"/>
      </rPr>
      <t>C</t>
    </r>
    <r>
      <rPr>
        <sz val="9"/>
        <rFont val="Calibri"/>
        <family val="2"/>
        <scheme val="minor"/>
      </rPr>
      <t>Od</t>
    </r>
    <r>
      <rPr>
        <sz val="11"/>
        <rFont val="Calibri"/>
        <family val="2"/>
        <scheme val="minor"/>
      </rPr>
      <t xml:space="preserve"> + </t>
    </r>
    <r>
      <rPr>
        <sz val="12"/>
        <rFont val="Calibri"/>
        <family val="2"/>
        <scheme val="minor"/>
      </rPr>
      <t>C</t>
    </r>
    <r>
      <rPr>
        <sz val="9"/>
        <rFont val="Calibri"/>
        <family val="2"/>
        <scheme val="minor"/>
      </rPr>
      <t>ST</t>
    </r>
    <r>
      <rPr>
        <sz val="11"/>
        <rFont val="Calibri"/>
        <family val="2"/>
        <scheme val="minor"/>
      </rPr>
      <t xml:space="preserve"> + </t>
    </r>
    <r>
      <rPr>
        <b/>
        <sz val="12"/>
        <rFont val="Calibri"/>
        <family val="2"/>
        <scheme val="minor"/>
      </rPr>
      <t>C</t>
    </r>
    <r>
      <rPr>
        <sz val="9"/>
        <rFont val="Calibri"/>
        <family val="2"/>
        <scheme val="minor"/>
      </rPr>
      <t>RA</t>
    </r>
    <r>
      <rPr>
        <sz val="11"/>
        <rFont val="Calibri"/>
        <family val="2"/>
        <scheme val="minor"/>
      </rPr>
      <t xml:space="preserve"> + </t>
    </r>
    <r>
      <rPr>
        <b/>
        <sz val="12"/>
        <rFont val="Calibri"/>
        <family val="2"/>
        <scheme val="minor"/>
      </rPr>
      <t>C</t>
    </r>
    <r>
      <rPr>
        <sz val="9"/>
        <rFont val="Calibri"/>
        <family val="2"/>
        <scheme val="minor"/>
      </rPr>
      <t xml:space="preserve">SME </t>
    </r>
    <r>
      <rPr>
        <sz val="11"/>
        <rFont val="Calibri"/>
        <family val="2"/>
        <scheme val="minor"/>
      </rPr>
      <t xml:space="preserve">+ </t>
    </r>
    <r>
      <rPr>
        <b/>
        <sz val="12"/>
        <rFont val="Calibri"/>
        <family val="2"/>
        <scheme val="minor"/>
      </rPr>
      <t>C</t>
    </r>
    <r>
      <rPr>
        <sz val="9"/>
        <rFont val="Calibri"/>
        <family val="2"/>
        <scheme val="minor"/>
      </rPr>
      <t xml:space="preserve">LDAR + </t>
    </r>
    <r>
      <rPr>
        <b/>
        <sz val="12"/>
        <rFont val="Calibri"/>
        <family val="2"/>
        <scheme val="minor"/>
      </rPr>
      <t>C</t>
    </r>
    <r>
      <rPr>
        <sz val="9"/>
        <rFont val="Calibri"/>
        <family val="2"/>
        <scheme val="minor"/>
      </rPr>
      <t>suo)</t>
    </r>
    <r>
      <rPr>
        <sz val="9"/>
        <color rgb="FFFF0000"/>
        <rFont val="Calibri"/>
        <family val="2"/>
        <scheme val="minor"/>
      </rPr>
      <t>*</t>
    </r>
    <r>
      <rPr>
        <sz val="9"/>
        <rFont val="Calibri"/>
        <family val="2"/>
        <scheme val="minor"/>
      </rPr>
      <t>+ 300 €.</t>
    </r>
    <r>
      <rPr>
        <sz val="11"/>
        <rFont val="Calibri"/>
        <family val="2"/>
        <scheme val="minor"/>
      </rPr>
      <t xml:space="preserve">
+ CSUO)*] + 300 
</t>
    </r>
  </si>
  <si>
    <t xml:space="preserve"> </t>
  </si>
  <si>
    <t>range</t>
  </si>
  <si>
    <t>costi (€)</t>
  </si>
  <si>
    <t>0_10</t>
  </si>
  <si>
    <t>11_30</t>
  </si>
  <si>
    <t>31_50</t>
  </si>
  <si>
    <t>&gt;50</t>
  </si>
  <si>
    <t>EURO</t>
  </si>
  <si>
    <r>
      <rPr>
        <b/>
        <sz val="12"/>
        <color rgb="FFFF0000"/>
        <rFont val="Calibri"/>
        <family val="2"/>
        <scheme val="minor"/>
      </rPr>
      <t>C</t>
    </r>
    <r>
      <rPr>
        <b/>
        <sz val="9"/>
        <color rgb="FFFF0000"/>
        <rFont val="Calibri"/>
        <family val="2"/>
        <scheme val="minor"/>
      </rPr>
      <t>Aria</t>
    </r>
  </si>
  <si>
    <r>
      <t>C</t>
    </r>
    <r>
      <rPr>
        <b/>
        <sz val="9"/>
        <color rgb="FFFF0000"/>
        <rFont val="Calibri"/>
        <family val="2"/>
        <scheme val="minor"/>
      </rPr>
      <t>H2O</t>
    </r>
  </si>
  <si>
    <t>* vanno computati tutti i parametri e le sostanze emesse in atmosfera autorizzate (sia convogliate, sia diffuse)</t>
  </si>
  <si>
    <t xml:space="preserve"> monitorati, ovvero su cui è stato imposto un limite o un autocontrollo. Poichè la stessa sostanza,</t>
  </si>
  <si>
    <t xml:space="preserve"> se emessa da diversi camini, va monitorata distintamente e, ai fini del controllo,  essa va contata più volte. </t>
  </si>
  <si>
    <r>
      <rPr>
        <sz val="11"/>
        <color rgb="FF7030A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vanno computate tutte i parametri e le sostanze emesse il cui scarico in acqua è autorizzata e monitorato,</t>
    </r>
  </si>
  <si>
    <t>ovvero su cui è stato imposto un limite o un autocontrollo. La stessa sostanza, se presente in diversi scarichi,</t>
  </si>
  <si>
    <t xml:space="preserve"> va monitorata distintamente e, ai fini del controllo,  essa va contata più volte. </t>
  </si>
  <si>
    <r>
      <rPr>
        <b/>
        <sz val="12"/>
        <color rgb="FFFF0000"/>
        <rFont val="Calibri"/>
        <family val="2"/>
        <scheme val="minor"/>
      </rPr>
      <t>C</t>
    </r>
    <r>
      <rPr>
        <b/>
        <sz val="9"/>
        <color rgb="FFFF0000"/>
        <rFont val="Calibri"/>
        <family val="2"/>
        <scheme val="minor"/>
      </rPr>
      <t>Rifiuti pericolosi</t>
    </r>
  </si>
  <si>
    <r>
      <rPr>
        <b/>
        <sz val="12"/>
        <color rgb="FFFF0000"/>
        <rFont val="Calibri"/>
        <family val="2"/>
        <scheme val="minor"/>
      </rPr>
      <t>C</t>
    </r>
    <r>
      <rPr>
        <b/>
        <sz val="9"/>
        <color rgb="FFFF0000"/>
        <rFont val="Calibri"/>
        <family val="2"/>
        <scheme val="minor"/>
      </rPr>
      <t>Rifiutinon pericolosi</t>
    </r>
  </si>
  <si>
    <t>RIFIUTI</t>
  </si>
  <si>
    <r>
      <rPr>
        <b/>
        <sz val="12"/>
        <color rgb="FFFF0000"/>
        <rFont val="Calibri"/>
        <family val="2"/>
        <scheme val="minor"/>
      </rPr>
      <t>C</t>
    </r>
    <r>
      <rPr>
        <b/>
        <sz val="9"/>
        <color rgb="FFFF0000"/>
        <rFont val="Calibri"/>
        <family val="2"/>
        <scheme val="minor"/>
      </rPr>
      <t>RP</t>
    </r>
  </si>
  <si>
    <r>
      <rPr>
        <b/>
        <sz val="12"/>
        <color rgb="FFFF0000"/>
        <rFont val="Calibri"/>
        <family val="2"/>
        <scheme val="minor"/>
      </rPr>
      <t>C</t>
    </r>
    <r>
      <rPr>
        <b/>
        <sz val="9"/>
        <color rgb="FFFF0000"/>
        <rFont val="Calibri"/>
        <family val="2"/>
        <scheme val="minor"/>
      </rPr>
      <t>RnP</t>
    </r>
  </si>
  <si>
    <r>
      <rPr>
        <sz val="11"/>
        <color rgb="FF00B0F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esclusi i fanghi utilizzati in agricoltura</t>
    </r>
  </si>
  <si>
    <t>ARIA</t>
  </si>
  <si>
    <t>ACQUA</t>
  </si>
  <si>
    <t>Ulteriore componente del controllo da considerare</t>
  </si>
  <si>
    <r>
      <rPr>
        <b/>
        <sz val="12"/>
        <color rgb="FFFF0000"/>
        <rFont val="Calibri"/>
        <family val="2"/>
        <scheme val="minor"/>
      </rPr>
      <t>C</t>
    </r>
    <r>
      <rPr>
        <b/>
        <sz val="9"/>
        <color rgb="FFFF0000"/>
        <rFont val="Calibri"/>
        <family val="2"/>
        <scheme val="minor"/>
      </rPr>
      <t>CA</t>
    </r>
  </si>
  <si>
    <r>
      <rPr>
        <b/>
        <sz val="12"/>
        <color rgb="FFFF0000"/>
        <rFont val="Calibri"/>
        <family val="2"/>
        <scheme val="minor"/>
      </rPr>
      <t>C</t>
    </r>
    <r>
      <rPr>
        <b/>
        <sz val="9"/>
        <color rgb="FFFF0000"/>
        <rFont val="Calibri"/>
        <family val="2"/>
        <scheme val="minor"/>
      </rPr>
      <t>RI</t>
    </r>
  </si>
  <si>
    <r>
      <rPr>
        <b/>
        <sz val="12"/>
        <color rgb="FFFF0000"/>
        <rFont val="Calibri"/>
        <family val="2"/>
        <scheme val="minor"/>
      </rPr>
      <t>C</t>
    </r>
    <r>
      <rPr>
        <b/>
        <sz val="9"/>
        <color rgb="FFFF0000"/>
        <rFont val="Calibri"/>
        <family val="2"/>
        <scheme val="minor"/>
      </rPr>
      <t>EM</t>
    </r>
  </si>
  <si>
    <r>
      <rPr>
        <b/>
        <sz val="12"/>
        <color rgb="FFFF0000"/>
        <rFont val="Calibri"/>
        <family val="2"/>
        <scheme val="minor"/>
      </rPr>
      <t>C</t>
    </r>
    <r>
      <rPr>
        <b/>
        <sz val="9"/>
        <color rgb="FFFF0000"/>
        <rFont val="Calibri"/>
        <family val="2"/>
        <scheme val="minor"/>
      </rPr>
      <t>od</t>
    </r>
  </si>
  <si>
    <r>
      <rPr>
        <b/>
        <sz val="12"/>
        <color rgb="FFFF0000"/>
        <rFont val="Calibri"/>
        <family val="2"/>
        <scheme val="minor"/>
      </rPr>
      <t>C</t>
    </r>
    <r>
      <rPr>
        <b/>
        <sz val="9"/>
        <color rgb="FFFF0000"/>
        <rFont val="Calibri"/>
        <family val="2"/>
        <scheme val="minor"/>
      </rPr>
      <t>ST</t>
    </r>
  </si>
  <si>
    <r>
      <rPr>
        <b/>
        <sz val="12"/>
        <color rgb="FFFF0000"/>
        <rFont val="Calibri"/>
        <family val="2"/>
        <scheme val="minor"/>
      </rPr>
      <t>C</t>
    </r>
    <r>
      <rPr>
        <b/>
        <sz val="9"/>
        <color rgb="FFFF0000"/>
        <rFont val="Calibri"/>
        <family val="2"/>
        <scheme val="minor"/>
      </rPr>
      <t>RA</t>
    </r>
  </si>
  <si>
    <r>
      <rPr>
        <b/>
        <sz val="12"/>
        <color rgb="FFFF0000"/>
        <rFont val="Calibri"/>
        <family val="2"/>
        <scheme val="minor"/>
      </rPr>
      <t>C</t>
    </r>
    <r>
      <rPr>
        <b/>
        <sz val="9"/>
        <color rgb="FFFF0000"/>
        <rFont val="Calibri"/>
        <family val="2"/>
        <scheme val="minor"/>
      </rPr>
      <t>LDAR</t>
    </r>
  </si>
  <si>
    <r>
      <rPr>
        <b/>
        <sz val="12"/>
        <color rgb="FFFF0000"/>
        <rFont val="Calibri"/>
        <family val="2"/>
        <scheme val="minor"/>
      </rPr>
      <t>C</t>
    </r>
    <r>
      <rPr>
        <b/>
        <sz val="9"/>
        <color rgb="FFFF0000"/>
        <rFont val="Calibri"/>
        <family val="2"/>
        <scheme val="minor"/>
      </rPr>
      <t>SUO</t>
    </r>
  </si>
  <si>
    <t>Sigla</t>
  </si>
  <si>
    <t>impianti dell'allegato XII, parte II, DLg.vo 152/2006</t>
  </si>
  <si>
    <t>tutela quantitativa della risorsa idrica</t>
  </si>
  <si>
    <t>campi elettromagnetici</t>
  </si>
  <si>
    <t>odori</t>
  </si>
  <si>
    <t>sicurezza del territorio</t>
  </si>
  <si>
    <t>ripristino ambientale</t>
  </si>
  <si>
    <t>sistemi di monitoraggio in continuo SME</t>
  </si>
  <si>
    <t>programma LDAR</t>
  </si>
  <si>
    <t>si</t>
  </si>
  <si>
    <t>no</t>
  </si>
  <si>
    <r>
      <rPr>
        <b/>
        <sz val="12"/>
        <color rgb="FFFF0000"/>
        <rFont val="Calibri"/>
        <family val="2"/>
        <scheme val="minor"/>
      </rPr>
      <t>C</t>
    </r>
    <r>
      <rPr>
        <b/>
        <sz val="9"/>
        <color rgb="FFFF0000"/>
        <rFont val="Calibri"/>
        <family val="2"/>
        <scheme val="minor"/>
      </rPr>
      <t>SME</t>
    </r>
  </si>
  <si>
    <r>
      <rPr>
        <b/>
        <sz val="22"/>
        <color rgb="FFFF0000"/>
        <rFont val="Calibri"/>
        <family val="2"/>
        <scheme val="minor"/>
      </rPr>
      <t>T</t>
    </r>
    <r>
      <rPr>
        <b/>
        <sz val="14"/>
        <color rgb="FFFF0000"/>
        <rFont val="Calibri"/>
        <family val="2"/>
        <scheme val="minor"/>
      </rPr>
      <t>C</t>
    </r>
    <r>
      <rPr>
        <sz val="22"/>
        <color rgb="FFFF0000"/>
        <rFont val="Calibri"/>
        <family val="2"/>
        <scheme val="minor"/>
      </rPr>
      <t>=</t>
    </r>
  </si>
  <si>
    <t>Da indicare</t>
  </si>
  <si>
    <t>si/no</t>
  </si>
  <si>
    <t>il numero  SME</t>
  </si>
  <si>
    <t>clima acustico</t>
  </si>
  <si>
    <t>Sono applicati alle sole installazioni per le quali l'istruttoria ha indicato la necessità di considerare la relativa componente ambientale.</t>
  </si>
  <si>
    <t xml:space="preserve"> ATTIVITA'/PARAMETRO</t>
  </si>
  <si>
    <t xml:space="preserve">Portata, Temperatura e Umidità </t>
  </si>
  <si>
    <t xml:space="preserve">UNI EN 16911-1,2;  
UNI EN 14790
</t>
  </si>
  <si>
    <t xml:space="preserve"> Attività di campionamento PCDD+PCDF (8 ore di prelievo) </t>
  </si>
  <si>
    <t xml:space="preserve"> UNI EN 14789: 2006 (paramagn)</t>
  </si>
  <si>
    <t xml:space="preserve">Analizzatori automatici a celle 
elettrochimiche (solo impianti termici 
civili), IR, UV, ecc.
</t>
  </si>
  <si>
    <t xml:space="preserve"> Ossigeno (O2)</t>
  </si>
  <si>
    <t xml:space="preserve">Metano (CH4) </t>
  </si>
  <si>
    <t xml:space="preserve"> UNI EN 12619 con separazione Metano/Non Metanici
</t>
  </si>
  <si>
    <t xml:space="preserve"> Analizzatori automatici a celle 
elettrochimiche, IR, UV, ecc.
</t>
  </si>
  <si>
    <t>Monossido di Carbonio (CO)</t>
  </si>
  <si>
    <t xml:space="preserve">UNI EN 15058 : 2006
</t>
  </si>
  <si>
    <t xml:space="preserve">Analizzatori automatici a celle elettrochimiche (solo impianti termici civili), IR, UV, ecc.
elettrochimiche, IR, UV, ecc.
</t>
  </si>
  <si>
    <t xml:space="preserve"> Idrofluorocarburi (HFC)  </t>
  </si>
  <si>
    <t xml:space="preserve"> UNI EN 13649 :2002(GC)</t>
  </si>
  <si>
    <t>Tariffa relativa alla esecuzione di prelievi ed analisi ,Allegato V del DECRETO n. 58/2017 La tariffa TA per le attività indicate al comma 2 dell'articolo 3</t>
  </si>
  <si>
    <t xml:space="preserve">Protossido di azoto </t>
  </si>
  <si>
    <t>Campionamento in vetro o sacca inerte
(GC-ECD)</t>
  </si>
  <si>
    <r>
      <t>Ammoniaca (NH</t>
    </r>
    <r>
      <rPr>
        <sz val="8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</si>
  <si>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 xml:space="preserve"> UNICHIM 269 (UV-VIS Indofenolo)</t>
  </si>
  <si>
    <t>UNICHIM 632 (UV-VIS Nessler)</t>
  </si>
  <si>
    <t xml:space="preserve"> UNICHIM 632 (campionamento) +
Potenziometria IRSA 4030</t>
  </si>
  <si>
    <t xml:space="preserve">Composti Organici Volatili totali
(COV) espressi come Carbonio </t>
  </si>
  <si>
    <t xml:space="preserve"> UNI EN 12619 </t>
  </si>
  <si>
    <t>UNI EN 13649 (GC)</t>
  </si>
  <si>
    <t xml:space="preserve">Composti Organici Volatili (COV)
non Metanici espressi come
Carbonio </t>
  </si>
  <si>
    <t xml:space="preserve">UNI EN 12619 </t>
  </si>
  <si>
    <t>Composti Organici Volatili (COV)</t>
  </si>
  <si>
    <t>ISTISAN 98/2 (CI)</t>
  </si>
  <si>
    <t>UNI 10878 (NDIR, NDUV,
chemilumin,.)</t>
  </si>
  <si>
    <t>UNI EN 14792 (chemiolum)</t>
  </si>
  <si>
    <t>Analizzatori automatici a celle
elettrochimiche</t>
  </si>
  <si>
    <t>Ossidi di Azoto (NOx)</t>
  </si>
  <si>
    <t>Ossidi di Zolfo (SOx)</t>
  </si>
  <si>
    <t>UNI EN 14791 (CI)</t>
  </si>
  <si>
    <t>UNI 10393 (IR</t>
  </si>
  <si>
    <t xml:space="preserve">Polifluorocarburi (PFC) </t>
  </si>
  <si>
    <t xml:space="preserve">Esafluoruro di Zolfo (SF6) </t>
  </si>
  <si>
    <t>NIOSH 6602</t>
  </si>
  <si>
    <t>Tariffa in EURO</t>
  </si>
  <si>
    <t>50 singolo
metallo + 20
per ogni
metallo
aggiuntivo
Fino ad un
massimo di 215
per set
maggiore di 10
element</t>
  </si>
  <si>
    <t>ISTISAN 88/19 +UNICHIM 723
 UNI EN 14385 : 2004</t>
  </si>
  <si>
    <t xml:space="preserve">Arsenico (As) e composti </t>
  </si>
  <si>
    <t xml:space="preserve">Cadmio (Cd) e composti </t>
  </si>
  <si>
    <t xml:space="preserve">Cromo (Cr) e composti </t>
  </si>
  <si>
    <t>Rame (Cu) e composti</t>
  </si>
  <si>
    <t>Nichel (Ni) e composti</t>
  </si>
  <si>
    <t xml:space="preserve">Piombo (Pb) e composti </t>
  </si>
  <si>
    <t xml:space="preserve">Zinco (Zn) e composti </t>
  </si>
  <si>
    <t xml:space="preserve">Tallio (Tl) e composti </t>
  </si>
  <si>
    <t xml:space="preserve">Stagno e composti (Sn) </t>
  </si>
  <si>
    <t xml:space="preserve">Antimonio (Sb) e composti </t>
  </si>
  <si>
    <t xml:space="preserve">Cobalto (Co) e composti </t>
  </si>
  <si>
    <t xml:space="preserve">Manganese (Mn) e composti </t>
  </si>
  <si>
    <t xml:space="preserve">Vanadio (V)e composti </t>
  </si>
  <si>
    <t xml:space="preserve">Boro (B) e composti </t>
  </si>
  <si>
    <t xml:space="preserve">Selenio (Se) e composti </t>
  </si>
  <si>
    <t>Mercurio (Hg) e composti</t>
  </si>
  <si>
    <t>UNI EN 13211 (AAS idruri)</t>
  </si>
  <si>
    <t>ISTISAN 88/19 + UNICHIM 723 + ICP 6</t>
  </si>
  <si>
    <t>UNI EN 13649 : 2002 (GC)</t>
  </si>
  <si>
    <t xml:space="preserve">Composti Organici Volatili (COV)
Clorurati: Dicloroetano1,2-DCE </t>
  </si>
  <si>
    <t xml:space="preserve">Diclorometano-DCM </t>
  </si>
  <si>
    <t xml:space="preserve">Esaclorobenzene-HCB </t>
  </si>
  <si>
    <t>Esaclorocicloesano-HCH</t>
  </si>
  <si>
    <t xml:space="preserve">Tetracloroetilene-PER </t>
  </si>
  <si>
    <t>Tetraclorometano-TCM</t>
  </si>
  <si>
    <t xml:space="preserve">Triclorobenzeni-TCB </t>
  </si>
  <si>
    <t>Tricloroetano111-TCE</t>
  </si>
  <si>
    <t>Tricloroetilene-TR</t>
  </si>
  <si>
    <t xml:space="preserve">Triclorometano </t>
  </si>
  <si>
    <t xml:space="preserve">Microinquinanti Organici:
(PCDD + PCDF) </t>
  </si>
  <si>
    <t>UNI EN 1948 (GC-MS)</t>
  </si>
  <si>
    <t xml:space="preserve"> UNICHIM 825 ISTISAN 88/19 (GCMS)
UNI EN 1948 1-2-3: 2006- 4:2014</t>
  </si>
  <si>
    <t xml:space="preserve">Pentaclorofenolo (PCP) </t>
  </si>
  <si>
    <t>OSHA 39</t>
  </si>
  <si>
    <t xml:space="preserve">Microinquinanti Organici:
(PCB) – (PCT)
Composti Organici Alogenati </t>
  </si>
  <si>
    <t>Campionamento UNI EN 1948 1-2-3;
2006 – 4: 2014 (GC-MS)</t>
  </si>
  <si>
    <t>Campionamento UNICHIM 825
ISTISAN 88/19 (GC-MS)</t>
  </si>
  <si>
    <t>UNI EN 13649: 2002 (GC)</t>
  </si>
  <si>
    <t xml:space="preserve">Benzene </t>
  </si>
  <si>
    <t>Campionamento UNICHIM 825
ISTISAN 88/19 + ISTISAN 97/35 (GCMS);
ISO 11338-1, 2: 2003</t>
  </si>
  <si>
    <t xml:space="preserve">Idrocarburi Policiclici Aromatici
(IPA) </t>
  </si>
  <si>
    <t xml:space="preserve">Cloro e composti inorganici </t>
  </si>
  <si>
    <t>UNI EN 1911 : 2010 (CI, UV-VIS)</t>
  </si>
  <si>
    <t>ISTISAN 98/2 (CI) - UNICHIM 607</t>
  </si>
  <si>
    <t xml:space="preserve">Fluoro e composti inorganici </t>
  </si>
  <si>
    <t>UNI 10787 (potenziometria)</t>
  </si>
  <si>
    <t xml:space="preserve"> ISTISAN 98/2 (CI)</t>
  </si>
  <si>
    <t xml:space="preserve"> Acido Cianidrico (HCN) </t>
  </si>
  <si>
    <t xml:space="preserve"> APAT IRSA 4070 (UV-VIS);
UNI EN 14403 - 1 </t>
  </si>
  <si>
    <t xml:space="preserve"> PM (polveri totali) </t>
  </si>
  <si>
    <t xml:space="preserve"> UNI 13284-1:2003 (gravimetria)</t>
  </si>
  <si>
    <t xml:space="preserve"> UNI 13284-2:2005</t>
  </si>
  <si>
    <t xml:space="preserve">PM 10 – PM 2.5 </t>
  </si>
  <si>
    <t>UNI EN 23210: 2009</t>
  </si>
  <si>
    <t>UNI EN 13284-1:2003</t>
  </si>
  <si>
    <r>
      <t>Acido Nitrico (HNO</t>
    </r>
    <r>
      <rPr>
        <sz val="9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) </t>
    </r>
  </si>
  <si>
    <t xml:space="preserve"> NIOSH 7903 (CI)</t>
  </si>
  <si>
    <t xml:space="preserve">Estensione del metodo ISTISAN 98/2 (CI) </t>
  </si>
  <si>
    <t>Acidi Organici</t>
  </si>
  <si>
    <t xml:space="preserve">NIOSH 2011 (GC)
NIOSH 1603 </t>
  </si>
  <si>
    <r>
      <t>Acido Solforicoco (H</t>
    </r>
    <r>
      <rPr>
        <sz val="9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SO</t>
    </r>
    <r>
      <rPr>
        <sz val="9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) </t>
    </r>
  </si>
  <si>
    <t xml:space="preserve">Ammine </t>
  </si>
  <si>
    <t>NIOSH 2002 NIOSH 2010 (GC)</t>
  </si>
  <si>
    <t xml:space="preserve">Fenoli </t>
  </si>
  <si>
    <t>UNICHIM 504 (UV-VIS)</t>
  </si>
  <si>
    <t>OSHA 32 (HPLC-UV)</t>
  </si>
  <si>
    <t>NIOSH 2546 (GC)</t>
  </si>
  <si>
    <t xml:space="preserve">Ftalati </t>
  </si>
  <si>
    <t>OSHA 104 NIOSH 5020 (GC)</t>
  </si>
  <si>
    <r>
      <t>Acido Solfidrico (H</t>
    </r>
    <r>
      <rPr>
        <sz val="9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S) </t>
    </r>
  </si>
  <si>
    <t>Metodo Decreto del Presidente della
Repubblica del 14 maggio 2007, N. 90
322/71 Appendice n.8 (potenziometria)</t>
  </si>
  <si>
    <t>Metodo Decreto del Presidente della
Repubblica del 14 maggio 2007, N. 90
322/71 Appendice n.8 (UV-VIS)</t>
  </si>
  <si>
    <t>UNICHIM 634 (UV-VIS)</t>
  </si>
  <si>
    <t xml:space="preserve">Aldeidi </t>
  </si>
  <si>
    <t>UNICHIM 430 UNICHIM 487 (UV-VIS)</t>
  </si>
  <si>
    <t xml:space="preserve">EPA TO-11A NIOSH 2016 (HPLC)
NIOSH 2018 </t>
  </si>
  <si>
    <t>UNICHIM 430 (campionamento) +
IRSA CNR 5010 (UV-VIS)</t>
  </si>
  <si>
    <t>UNI 10568 (diffratt. RX)</t>
  </si>
  <si>
    <t>Silice libera cristallina (SiO2)</t>
  </si>
  <si>
    <t xml:space="preserve">Amianto </t>
  </si>
  <si>
    <r>
      <rPr>
        <b/>
        <sz val="11"/>
        <color theme="1"/>
        <rFont val="Calibri"/>
        <family val="2"/>
        <scheme val="minor"/>
      </rPr>
      <t xml:space="preserve"> MOC</t>
    </r>
    <r>
      <rPr>
        <sz val="11"/>
        <color theme="1"/>
        <rFont val="Calibri"/>
        <family val="2"/>
        <scheme val="minor"/>
      </rPr>
      <t xml:space="preserve">                             (microscopio Otico Composto)</t>
    </r>
  </si>
  <si>
    <t>1 membrena</t>
  </si>
  <si>
    <t>2 membrena</t>
  </si>
  <si>
    <r>
      <rPr>
        <b/>
        <sz val="11"/>
        <color theme="1"/>
        <rFont val="Calibri"/>
        <family val="2"/>
        <scheme val="minor"/>
      </rPr>
      <t xml:space="preserve"> SEM</t>
    </r>
    <r>
      <rPr>
        <sz val="11"/>
        <color theme="1"/>
        <rFont val="Calibri"/>
        <family val="2"/>
        <scheme val="minor"/>
      </rPr>
      <t xml:space="preserve">                            (microscopio elettronico a scansione)</t>
    </r>
  </si>
  <si>
    <r>
      <rPr>
        <b/>
        <sz val="11"/>
        <color theme="1"/>
        <rFont val="Calibri"/>
        <family val="2"/>
        <scheme val="minor"/>
      </rPr>
      <t>UNI ISO 10397</t>
    </r>
    <r>
      <rPr>
        <sz val="8"/>
        <color theme="1"/>
        <rFont val="Calibri"/>
        <family val="2"/>
        <scheme val="minor"/>
      </rPr>
      <t xml:space="preserve"> microscopia</t>
    </r>
  </si>
  <si>
    <t xml:space="preserve">Attività di campionamento generica
(3-5 ore) </t>
  </si>
  <si>
    <t xml:space="preserve">Indagine olfattometrica fino a 6
campioni (prelevati ed analizzati) </t>
  </si>
  <si>
    <t xml:space="preserve">UNI EN 13725/2004 </t>
  </si>
  <si>
    <t xml:space="preserve">Indagine olfattometrica oltre 6
campioni (prelevati ed analizzati) </t>
  </si>
  <si>
    <t>Indagine olfattometrica
Giornata supplementare d’indagine</t>
  </si>
  <si>
    <t>Rumore - Misura
di emissione/immissione
per singolo punto</t>
  </si>
  <si>
    <t>Rumore - Misura per punti
successivi al primo</t>
  </si>
  <si>
    <t>Campionamento biogas interstiziale</t>
  </si>
  <si>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I metodi, sotto indicati, sono quelli di cui si suggerisce per l'utilizzo.</t>
    </r>
  </si>
  <si>
    <t xml:space="preserve"> Le voci di costo relative alle attività di campionamento/misura sono da computare per singolo punto
misurato/campionato </t>
  </si>
  <si>
    <t xml:space="preserve">METODI </t>
  </si>
  <si>
    <t xml:space="preserve"> TARIFFARIO PRELIEVI ED ANALISI ACQUA (QUALSIASI MATRICE ES. REFLUI,
ACQUE SOTTERRANEE, PERCOLATO, ECC.)</t>
  </si>
  <si>
    <t xml:space="preserve">Campionamento scarico di acque reflue  </t>
  </si>
  <si>
    <t xml:space="preserve">APAT-IRSA CNR 29/2003 n.1030 
UNI EN 14790
</t>
  </si>
  <si>
    <t xml:space="preserve">Aldeidi  </t>
  </si>
  <si>
    <t xml:space="preserve">APAT-IRSA CNR 29/2003 n.5010 A / B - APAT IRSA CNR 29/2003 5010 B1 - HPLC
UNI EN 14790
</t>
  </si>
  <si>
    <t>Azoto ammoniacale (NH4)</t>
  </si>
  <si>
    <t xml:space="preserve"> APAT-IRSA CNR 29/2003 n.4030 - APAT 29/2003 - 4030A2
</t>
  </si>
  <si>
    <t xml:space="preserve">Azoto nitrico (N) </t>
  </si>
  <si>
    <t xml:space="preserve">APAT-IRSA CNR 29/2003 n.4020 - APAT CNR IRSA 4040 Man29 (2003)UNI EN ISO 10304-1: 2009 UNI EN ISO 13395: 2000
</t>
  </si>
  <si>
    <t xml:space="preserve">Azoto nitroso (N) </t>
  </si>
  <si>
    <t xml:space="preserve">APAT-IRSA CNR 29/2003 n.4020 - APAT CNR IRSA 4050 Man29 (2003) - UNI EN ISO 10304-1: 2009 - UNI EN ISO 13395: 2000
 </t>
  </si>
  <si>
    <t>Azoto totale</t>
  </si>
  <si>
    <r>
      <t xml:space="preserve">APAT-IRSA CNR 29/2003 n.4060 - EN 25663 - TKN :mediante Kjeldahl e titolazione </t>
    </r>
    <r>
      <rPr>
        <sz val="11"/>
        <color rgb="FFFF0000"/>
        <rFont val="Calibri"/>
        <family val="2"/>
        <scheme val="minor"/>
      </rPr>
      <t>ti trimetrica</t>
    </r>
    <r>
      <rPr>
        <sz val="11"/>
        <color theme="1"/>
        <rFont val="Calibri"/>
        <family val="2"/>
        <scheme val="minor"/>
      </rPr>
      <t xml:space="preserve"> - UNI EN ISO 13395: 2000
 </t>
    </r>
  </si>
  <si>
    <t xml:space="preserve">APAT-IRSA CNR 29/2003 n.5120 metodo A - STANDARD METHODS 5210-D (22th ed.) - APAT IRSA CNR 29/2003 5100
</t>
  </si>
  <si>
    <t>BOD5</t>
  </si>
  <si>
    <t xml:space="preserve"> Carbonio Organico Totale </t>
  </si>
  <si>
    <t xml:space="preserve"> APAT-IRSA CNR 29/2003 n.5040 - Std.Methods 5310B - APHA Standard Methods 5310 C ed 22th (2012) - DIN EN 1484
</t>
  </si>
  <si>
    <t xml:space="preserve"> APAT-IRSA CNR 29/2003 n.4070 - EPA 9012/96 - UNI EN ISO 14403-1: 2013
</t>
  </si>
  <si>
    <t xml:space="preserve"> Cloruri</t>
  </si>
  <si>
    <t xml:space="preserve"> APAT-IRSA CNR 4020 - EPA 9012/96 -           UNI ISO 10304-1: 2009
</t>
  </si>
  <si>
    <t xml:space="preserve"> Cianuri totali (CN)</t>
  </si>
  <si>
    <r>
      <t>COD (O</t>
    </r>
    <r>
      <rPr>
        <sz val="9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</si>
  <si>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APAT-IRSA CNR 29/2003 n.5130 - STANDARD METHODS 5220 A B 22nd ed.</t>
  </si>
  <si>
    <t>Colore</t>
  </si>
  <si>
    <t xml:space="preserve"> APAT-IRSA CNR 29/2003 n.2020</t>
  </si>
  <si>
    <t xml:space="preserve"> APAT-IRSA CNR 29/2003 n.5150 - EPA 5120 - EPA 8260B - Metodo EPA 5021 + 8260 B-Metodo EPA 5021 + 8270 C-Metodo EPA 5021 + 8270 D - EN 1485/ISO 22155/04
</t>
  </si>
  <si>
    <t xml:space="preserve"> Composti Organici Alogenati (AOX) (HCB - HCBD - HCH</t>
  </si>
  <si>
    <t xml:space="preserve"> Composto organo stannici </t>
  </si>
  <si>
    <t xml:space="preserve"> APAT-IRSA CNR 29/2003 n.3280 - DIN 38407-13/01
</t>
  </si>
  <si>
    <t xml:space="preserve"> Conducibilità</t>
  </si>
  <si>
    <t xml:space="preserve">APAT-IRSA CNR 29/2003 n.2030 - STANDARD METHODS 2510 B (22th ed.) - 
</t>
  </si>
  <si>
    <t xml:space="preserve">Cromo III </t>
  </si>
  <si>
    <t xml:space="preserve"> APAT IRSA 3150 2003</t>
  </si>
  <si>
    <t xml:space="preserve">Cromo VI </t>
  </si>
  <si>
    <t xml:space="preserve">APAT IRSA 3150 2003; UNI EN ISO 23912: 2009; EPA 6020A 2006
 </t>
  </si>
  <si>
    <t xml:space="preserve">Difeniletere Bromato </t>
  </si>
  <si>
    <t>Draft EPA Method 1614 - EPA 1625</t>
  </si>
  <si>
    <t xml:space="preserve"> APAT-IRSA CNR 29/2003 n.7030 </t>
  </si>
  <si>
    <t xml:space="preserve"> Escherichia Coli </t>
  </si>
  <si>
    <t xml:space="preserve"> Fenoli Singoli (HPLC) </t>
  </si>
  <si>
    <t xml:space="preserve"> APAT 29/2003 - 5070 B (HPLC</t>
  </si>
  <si>
    <t xml:space="preserve"> Fenoli Totali</t>
  </si>
  <si>
    <t xml:space="preserve">APAT 29/2003 - 5070 A2 (distillazione e spetrofotometria)
 </t>
  </si>
  <si>
    <t xml:space="preserve"> Fenoli </t>
  </si>
  <si>
    <t xml:space="preserve">APAT 29/2003 - 5070 B - APHA Standard Methods 6420C ed 22th (2012) -                      DIN 38409-16-1/EN 12673
</t>
  </si>
  <si>
    <t xml:space="preserve"> APAT IRSA 4020   APHA Standard Methods 6420C ed 22th (2012) - DIN 38409-16-1/EN 12673 UNI EN ISO 304-1: 2009
</t>
  </si>
  <si>
    <t xml:space="preserve"> Floruri</t>
  </si>
  <si>
    <t xml:space="preserve"> APAT-IRSA CNR 29/2003 n.4060 - 
APAT IRSA CNR 29/2003 3010 - 3020 
- UNI EN ISO 11885/2000 
UNI EN ISO 6878/2004
</t>
  </si>
  <si>
    <t xml:space="preserve"> Fosforo Totale </t>
  </si>
  <si>
    <t xml:space="preserve"> APAT-IRSA CNR 29/2003 n.5160 A1 
STANDARD METHODS 5520 B (22th 
(2012) - APAT IRSA CNR Q29/2003 
5160 A1 e A2 analisi gravimetrica
</t>
  </si>
  <si>
    <t xml:space="preserve"> Grassi e Olii Animali e Vegetali</t>
  </si>
  <si>
    <t xml:space="preserve"> Idrocarburi </t>
  </si>
  <si>
    <t xml:space="preserve"> APAT-IRSA CNR 29/2003 n.5160 A2 
UNI EN ISO 9377/2 (2002)</t>
  </si>
  <si>
    <t xml:space="preserve"> IPA (6 IPA DI BORNHEFF) </t>
  </si>
  <si>
    <t xml:space="preserve"> APAT-IRSA CNR 29/2003 n.5080 - 
DIN ISO 13877 /DIN 38407 F8 (HPLC)
</t>
  </si>
  <si>
    <t xml:space="preserve">Materiali Grossolani  </t>
  </si>
  <si>
    <t xml:space="preserve"> APAT-IRSA CNR 29/2003 n.2090 </t>
  </si>
  <si>
    <t xml:space="preserve">Materiali Sedimentabili  </t>
  </si>
  <si>
    <t xml:space="preserve"> Mercurio (Hg) </t>
  </si>
  <si>
    <t xml:space="preserve">METODO INTERNO/APAT-IRSA 
CNR 29/2003 n.3200 - EPA 3005A + 
6020 ICPMS - DIN EN 1484/97 
UNI EN ISO 1483: 2008 
UNI EN ISO 12338: 2003 
UNI EN ISO 17852
 </t>
  </si>
  <si>
    <t xml:space="preserve"> Nonilfenolo</t>
  </si>
  <si>
    <t xml:space="preserve"> APAT-IRSA CNR 29/2003 n.5170
METODO INTERNO - DIN 38409-16-1
40
</t>
  </si>
  <si>
    <t xml:space="preserve"> Odore</t>
  </si>
  <si>
    <t xml:space="preserve"> APAT-IRSA CNR 29/2003 n.2050</t>
  </si>
  <si>
    <t xml:space="preserve"> Olii Minerali </t>
  </si>
  <si>
    <t xml:space="preserve"> APAT IRSA CNR Q29/2003 5160 A1 e 
A2 - STANDARD METHODS 5520 B, 
F (22th ed.)
</t>
  </si>
  <si>
    <t xml:space="preserve"> Ossidabilità secondo Kubel</t>
  </si>
  <si>
    <t xml:space="preserve"> Rapporti ISTISAN 07/31 MET IFF
BEB027 rev.00 </t>
  </si>
  <si>
    <t xml:space="preserve"> Ossigeno Disciolto </t>
  </si>
  <si>
    <t xml:space="preserve"> APAT-IRSA CNR 29/2003 n.4120 - 
STANDARD METHODS 4500-O G 
(22th ed.) - APAT IRSA CNR 29/2003 
4100B 
UNI EN ISO 6468: 2003
</t>
  </si>
  <si>
    <t xml:space="preserve"> Pentaclorobenzene</t>
  </si>
  <si>
    <t xml:space="preserve"> APAT-IRSA CNR 29/2003 n.5140 - 
Metodo EPA 5021 + 8260 B-Metodo 
EPA 5021 + 8270 C-Metodo EPA 5021 
+ 8270 D - DIN 38407 F9
APAT-IRSA CNR 29/2003 n.5140 - 
Metodo EPA 5021 + 8260 B-Metodo 
EPA 5021 + 8270 C-Metodo EPA 5021 
+ 8270 D - DIN 38407 F9
</t>
  </si>
  <si>
    <t xml:space="preserve"> Pesticidi Fosforati </t>
  </si>
  <si>
    <t xml:space="preserve"> Rapporti ISTISAN 07/31 met.ISS 
CAC.015  
APAT IRSA CNR 29/2003 5100 
EPA 3535A 2007 + EPA 8270D 2007
Rapporti ISTISAN 07/31 met.ISS 
CAC.015  
APAT IRSA CNR 29/2003 5100 
EPA 3535A 2007 + EPA 8270D 2007
</t>
  </si>
  <si>
    <t xml:space="preserve"> APAT-IRSA CNR 29/2003 n.5060 - 
Rapporti ISTISAN 07/31 met.ISS 
CAC.015  
UNI EN ISO 11369: 2000 
EPA 3535A 2007 + EPA 8270D 2007
</t>
  </si>
  <si>
    <t xml:space="preserve"> Pesticidi Totali (escluso i 
Fosforati) </t>
  </si>
  <si>
    <t xml:space="preserve"> APAT IRSA CNR 29/2003 2060 - 
STANDARD METHODS 4500-H+ 
(22th ed.)
</t>
  </si>
  <si>
    <t>pH</t>
  </si>
  <si>
    <t xml:space="preserve"> APAT-IRSA CNR 29/2003 8020-B 
UNI EN ISO 6341/2013 </t>
  </si>
  <si>
    <t xml:space="preserve"> SAGGIO DI TOSSICITA' 
ACUTA </t>
  </si>
  <si>
    <t xml:space="preserve"> APAT-IRSA CNR 29/2003 n.4150 - 
APAT IRSA 2003 4150 B 
APAT IRSA 4140 
APAT IRSA 4020 Man 29/2003 
UNI EN ISO 10304-1 : 2009
</t>
  </si>
  <si>
    <r>
      <t xml:space="preserve"> Solfati (SO</t>
    </r>
    <r>
      <rPr>
        <sz val="9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</si>
  <si>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 Solfiti (SO</t>
    </r>
    <r>
      <rPr>
        <sz val="9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) </t>
    </r>
  </si>
  <si>
    <t xml:space="preserve"> APAT-IRSA CNR 29/2003 n.4150 - 
APAT IRSA 2003 4140 B
</t>
  </si>
  <si>
    <t xml:space="preserve"> Solfuri</t>
  </si>
  <si>
    <t xml:space="preserve"> APAT-IRSA CNR 29/2003 n.4160 - 
STANDARD METHODS 4500-S2- F 
(22th ed.)
</t>
  </si>
  <si>
    <t xml:space="preserve"> Solidi Sospesi </t>
  </si>
  <si>
    <t xml:space="preserve"> APAT IRSA CNR 29/2003 2090 B- 
STANDARD METHODS 2540 D (22th ed. 
ed</t>
  </si>
  <si>
    <t xml:space="preserve"> APAT-IRSA CNR 29/2003 n.5140-  
EPA 5021 + 8260 B- 
APHA STANDARD METHODS 
ed.22nd 2012, 6200 A, B  
EPA 5030C:2003 + EPA 8260C:2006 </t>
  </si>
  <si>
    <t xml:space="preserve"> Solventi Organici Aromatici </t>
  </si>
  <si>
    <t xml:space="preserve"> EPA 5030 C 2003 + EPA 8260 C2006 
UNI EN ISO 10695: 2006</t>
  </si>
  <si>
    <t xml:space="preserve"> Solventi Organici Azotati </t>
  </si>
  <si>
    <t xml:space="preserve"> Solventi Organici Clorurati </t>
  </si>
  <si>
    <t xml:space="preserve"> EPA 5021/APAT-IRSA CNR 29/2003 
n.5150 - ISTISAN 00/14 Pt.1   
Metodo EPA 5021 + 8260 B- 
Metodo EPA 5021 + 8270 C- 
Metodo EPA 5021 + 8270 D  
APHA STANDARD METHODS 
ed.22nd 2012, 6200 A, B 
EPA 5030C:2003 + EPA 8260C:2006 </t>
  </si>
  <si>
    <t xml:space="preserve"> APAT-IRSA CNR 29/2003 n.2100</t>
  </si>
  <si>
    <t xml:space="preserve"> APAT-IRSA CNR 29/2003 n.5170</t>
  </si>
  <si>
    <t xml:space="preserve"> Temperatura</t>
  </si>
  <si>
    <t xml:space="preserve"> Tensioattivi Anionici </t>
  </si>
  <si>
    <t xml:space="preserve"> APAT-IRSA CNR 29/2003 n.5180 
UNI EN ISO 10511-1: 1996/A1: 2000 </t>
  </si>
  <si>
    <t xml:space="preserve"> Tensioattivi non Ionici </t>
  </si>
  <si>
    <t xml:space="preserve"> APAT IRSA 29/2003 N.5040 APHA STANDARD METHODS 5310 C ed.22nd (2012) UNI EN 1484: 1999 </t>
  </si>
  <si>
    <t>TOC</t>
  </si>
  <si>
    <t xml:space="preserve"> Campionamento scarico di acque 
sotterranee</t>
  </si>
  <si>
    <t xml:space="preserve"> Campionamento percolato </t>
  </si>
  <si>
    <t xml:space="preserve">Misura battente percolato  </t>
  </si>
  <si>
    <t>Campionamento fanghi</t>
  </si>
  <si>
    <t xml:space="preserve"> FANGHI DEPURAZIONE (DESTINATI A SPANDIMENTO/COMPOSTAGGIO</t>
  </si>
  <si>
    <t xml:space="preserve">CNR IRSA 1 Q. 64:1985 </t>
  </si>
  <si>
    <t xml:space="preserve"> pH</t>
  </si>
  <si>
    <t xml:space="preserve"> Azoto totale % </t>
  </si>
  <si>
    <t xml:space="preserve"> D.M. 13/09/1999-MET XIV.2-3 </t>
  </si>
  <si>
    <t xml:space="preserve">Fosforo totale (P) % </t>
  </si>
  <si>
    <t xml:space="preserve">CNR IRSA 9 Q. 64:1986 
EPA 3051A 2007 + EPA 6010C 2007
</t>
  </si>
  <si>
    <t xml:space="preserve"> Umidità</t>
  </si>
  <si>
    <t xml:space="preserve"> CNR IRSA 2 Q 64 VOL 2 1984 </t>
  </si>
  <si>
    <t xml:space="preserve"> Carbonio organico % </t>
  </si>
  <si>
    <t xml:space="preserve"> D.M. 13/09/1999 METODO VII.2 </t>
  </si>
  <si>
    <t xml:space="preserve">EPA 3051 A:1998 + APHA Standard 
Methods for the Examination of Water 
and Wastewater, ed. 21st 2005, 3120B
EPA 6010C:2007 
Per mercurio : EPA 7473 2007 </t>
  </si>
  <si>
    <t>Cadmio</t>
  </si>
  <si>
    <t>Mercurio</t>
  </si>
  <si>
    <t>Nichel</t>
  </si>
  <si>
    <t>Piombo</t>
  </si>
  <si>
    <t>Rame</t>
  </si>
  <si>
    <t>Zinco</t>
  </si>
  <si>
    <t xml:space="preserve"> Salmonelle MPN/gr. s.s</t>
  </si>
  <si>
    <t xml:space="preserve"> Fenoli volatili</t>
  </si>
  <si>
    <t xml:space="preserve"> Tensioattivi</t>
  </si>
  <si>
    <t xml:space="preserve"> Cromo esavalente </t>
  </si>
  <si>
    <t xml:space="preserve"> CNR IRSA 16 Q 64:1985 
EPA 3060 A 1996 + EPA 7196 A 1992 </t>
  </si>
  <si>
    <t xml:space="preserve"> Salinità (meq/100 gr.)</t>
  </si>
  <si>
    <t xml:space="preserve"> S.A.R. (se Salinità &gt; 50)</t>
  </si>
  <si>
    <t xml:space="preserve"> Cloruri (se Salinità &gt; 50) </t>
  </si>
  <si>
    <t xml:space="preserve"> D.M. 13/09/1999 met. IV.2 + APAT CNR-IRSA Metodo 4020 Man 29/2003 </t>
  </si>
  <si>
    <t xml:space="preserve"> Solfati (se Salinità &gt; 50) </t>
  </si>
  <si>
    <t xml:space="preserve"> INDICE DI GERMINAZIONE 
NORMA UNI 10780:1998 </t>
  </si>
  <si>
    <t xml:space="preserve"> Indice di Germinazione </t>
  </si>
  <si>
    <t xml:space="preserve"> D.M. 13/09/1999 met. IV.2 + APAT CNR-IRSA Metodo 4020 Man 29/2003 (NITRATI) + APAT CNR
IRSA METODO 4030 C MAN 
29/2003 (AMMONIACA)</t>
  </si>
  <si>
    <t xml:space="preserve"> Indice di Respirazione 
mgO2/KgVS/h </t>
  </si>
  <si>
    <t xml:space="preserve"> APAT CNR-IRSA METODO 3030 
MAN 29/2003 
UNI/TS 11184:2006 </t>
  </si>
  <si>
    <t xml:space="preserve">Le voci di costo relative alle attività di campionamento/misura sono da computare per singolo punto 
misurato/campionato </t>
  </si>
  <si>
    <t>COMPOST</t>
  </si>
  <si>
    <t xml:space="preserve"> Campionamento Compost</t>
  </si>
  <si>
    <t xml:space="preserve">Azoto organico totale  </t>
  </si>
  <si>
    <t xml:space="preserve"> ANPA 3/2001 n° 14 (assimiliamo a U.RP.M656)                                                        UNI 10780 APPENDICE J.1: 1998 </t>
  </si>
  <si>
    <t>Umidità</t>
  </si>
  <si>
    <t xml:space="preserve"> Carbonio organico totale</t>
  </si>
  <si>
    <t xml:space="preserve">ANPA 3/2001 n° 10 (assimiliamo a U.RP.M434) - UNI EN 13137:2002 
  </t>
  </si>
  <si>
    <t>C/N</t>
  </si>
  <si>
    <t>CALCOLO</t>
  </si>
  <si>
    <t xml:space="preserve">D.M. 13/09/1999 METODO III.1  </t>
  </si>
  <si>
    <t xml:space="preserve">Rame totale </t>
  </si>
  <si>
    <t>Zinco totale</t>
  </si>
  <si>
    <t>Piombo totale</t>
  </si>
  <si>
    <t>Cadmio totale</t>
  </si>
  <si>
    <t>Nichel totale</t>
  </si>
  <si>
    <t>Mercurio totale</t>
  </si>
  <si>
    <t xml:space="preserve"> ANPA 3/2001 n° 15 (assimiliamo a 
U.RP.M675) 
EPA 6010C:2007 </t>
  </si>
  <si>
    <t>EPA 3051</t>
  </si>
  <si>
    <t xml:space="preserve"> Mineralizzazione metalli</t>
  </si>
  <si>
    <t>Salmonella</t>
  </si>
  <si>
    <t xml:space="preserve">UNI 10780:1998 - APP. H </t>
  </si>
  <si>
    <t xml:space="preserve"> Escherichia coli</t>
  </si>
  <si>
    <t xml:space="preserve"> Indice di Accrescimento </t>
  </si>
  <si>
    <t xml:space="preserve"> INDICE DI ACCRESCIMENTO NORMA UNI 10780:1998 </t>
  </si>
  <si>
    <t xml:space="preserve">Cromo esavalente  </t>
  </si>
  <si>
    <t xml:space="preserve"> INDICE DI ACCRESCIMENTO NORMA UNI 10780:1998</t>
  </si>
  <si>
    <t xml:space="preserve"> CNR IRSA 16 Q 64:1985 -  EPA 3060 A 1996 + EPA 7196 A 1992</t>
  </si>
  <si>
    <t xml:space="preserve"> ANPA METODO 4 MAN 3/2001 </t>
  </si>
  <si>
    <r>
      <t xml:space="preserve"> Vetro e metalli (d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2mm) </t>
    </r>
  </si>
  <si>
    <r>
      <t xml:space="preserve"> inerti litoidi (d</t>
    </r>
    <r>
      <rPr>
        <sz val="11"/>
        <color theme="1"/>
        <rFont val="Calibri"/>
        <family val="2"/>
      </rPr>
      <t>≥5</t>
    </r>
    <r>
      <rPr>
        <sz val="11"/>
        <color theme="1"/>
        <rFont val="Calibri"/>
        <family val="2"/>
        <scheme val="minor"/>
      </rPr>
      <t xml:space="preserve">mm) </t>
    </r>
  </si>
  <si>
    <t xml:space="preserve"> Indice di Mineralizzazione Azoto </t>
  </si>
  <si>
    <t xml:space="preserve"> D.M. 13/09/1999 met. IV.2 + APAT CNR-IRSA Metodo 4020 Man 29/2003 (NITRATI) + APAT CNRIRSA METODO 4030 C MAN 29/2003 (AMMONIACA)</t>
  </si>
  <si>
    <t xml:space="preserve">Le voci di costo relative alle attività di campionamento/misura sono da computare per singolo punto 
misurato/campionato.
 </t>
  </si>
  <si>
    <t xml:space="preserve">  AGENZIA REGIONALE PER LA PROTEZIONE DELL'AMBIENTE - ARPAS</t>
  </si>
  <si>
    <t xml:space="preserve"> Campionamento e prelievo </t>
  </si>
  <si>
    <t xml:space="preserve">Gravimetrico  Met. Uff. UNI EN 
15443:2011 + UNI EN 15414-3:2011 </t>
  </si>
  <si>
    <t xml:space="preserve"> UNI EN 15442:2011; UNI EN 15443 : 2011</t>
  </si>
  <si>
    <t xml:space="preserve">Umidità totale </t>
  </si>
  <si>
    <t xml:space="preserve"> Potere calorifico inferiore</t>
  </si>
  <si>
    <t xml:space="preserve"> Calorimetro  Met. Uff. UNI EN 
15443:2011 + UNI EN 15400 :2011 </t>
  </si>
  <si>
    <t xml:space="preserve"> Ceneri </t>
  </si>
  <si>
    <t xml:space="preserve">Gravimetrico  Met. Uff. UNI EN 
15443:2011 + UNI EN 15403 :2011  </t>
  </si>
  <si>
    <t xml:space="preserve">Metalli * </t>
  </si>
  <si>
    <t xml:space="preserve">ICP-OES  Met. Uff. UNI EN 
15443:2011 + UNI EN 15411 :2011 + 
UNI EN ISO 11885 :2009 </t>
  </si>
  <si>
    <t xml:space="preserve">Cadauno 20 
Set &gt;10 elem. 215 </t>
  </si>
  <si>
    <t xml:space="preserve"> EPA 3051 </t>
  </si>
  <si>
    <t xml:space="preserve"> IC  Met. Uff. UNI EN 15443:2011 + 
UNI EN 15408 :2011 + UNI EN ISO 
10304-1 :2009 </t>
  </si>
  <si>
    <t xml:space="preserve">Cloro </t>
  </si>
  <si>
    <t xml:space="preserve">* Set di metalli per verifica di specificazione: Hg, Cd, Tl, As, Co, Cu, Cr, Mn, Ni, Pb, Sb, V (mg/kg 
s.s.) 
Le </t>
  </si>
  <si>
    <t>Numero di sostanze inquinanti e parametri monitorati*</t>
  </si>
  <si>
    <r>
      <t>Tonnellate/gg oggetto della domanda</t>
    </r>
    <r>
      <rPr>
        <sz val="11"/>
        <color rgb="FF00B0F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</si>
  <si>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t>Si applicano se l'autorizzazione prevede i corrispondenti tipi di controlli</t>
  </si>
  <si>
    <t>suolo e acque sotterranee</t>
  </si>
  <si>
    <t>Altre installazioni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</si>
  <si>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se l'AIA indica la necessità di considerare la relativa componente.</t>
    </r>
  </si>
  <si>
    <t>Cell.:</t>
  </si>
  <si>
    <t xml:space="preserve">Tel.:     </t>
  </si>
  <si>
    <t>fax:</t>
  </si>
  <si>
    <t>E-mail:</t>
  </si>
  <si>
    <r>
      <t>Biossido di Carbonio (CO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</si>
  <si>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 xml:space="preserve"> Indice di Mineralizzazione 
dell'Azoto </t>
  </si>
  <si>
    <t>n. Campioni</t>
  </si>
  <si>
    <t>Statico</t>
  </si>
  <si>
    <t>Dinamico</t>
  </si>
  <si>
    <t>TOTALE</t>
  </si>
  <si>
    <t xml:space="preserve">APAT-IRSA CNR 29/2003 n.3020 / UNI 13346 6010B EPA - APAT IRSA CNR 29/2003 3010 + 3020 - APHA Standard Methods 3120 B ed 20th (1998)- UNI EN ISO 11885: 2009 -  UNI EN ISO 17294-2: 2005  </t>
  </si>
  <si>
    <t>Altri metalli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</si>
</sst>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F0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7">
    <xf numFmtId="0" fontId="0" fillId="0" borderId="0" xfId="0"/>
    <xf numFmtId="0" fontId="1" fillId="0" borderId="0" xfId="0" applyFont="1"/>
    <xf numFmtId="0" fontId="0" fillId="0" borderId="47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 applyProtection="1"/>
    <xf numFmtId="0" fontId="0" fillId="0" borderId="0" xfId="0" applyBorder="1" applyAlignment="1" applyProtection="1"/>
    <xf numFmtId="0" fontId="5" fillId="0" borderId="12" xfId="0" applyFont="1" applyBorder="1" applyProtection="1"/>
    <xf numFmtId="0" fontId="6" fillId="0" borderId="16" xfId="0" applyFont="1" applyBorder="1" applyAlignment="1" applyProtection="1"/>
    <xf numFmtId="0" fontId="5" fillId="0" borderId="18" xfId="0" applyFont="1" applyBorder="1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9" fillId="0" borderId="0" xfId="0" applyFont="1" applyAlignment="1" applyProtection="1">
      <alignment horizontal="center"/>
    </xf>
    <xf numFmtId="0" fontId="0" fillId="0" borderId="4" xfId="0" applyBorder="1" applyAlignment="1" applyProtection="1"/>
    <xf numFmtId="0" fontId="0" fillId="0" borderId="5" xfId="0" applyBorder="1" applyAlignment="1" applyProtection="1"/>
    <xf numFmtId="0" fontId="9" fillId="0" borderId="22" xfId="0" applyFont="1" applyBorder="1" applyAlignment="1" applyProtection="1">
      <alignment horizontal="center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2" fillId="0" borderId="0" xfId="0" applyFont="1" applyProtection="1"/>
    <xf numFmtId="0" fontId="10" fillId="0" borderId="0" xfId="0" applyFont="1" applyAlignment="1" applyProtection="1">
      <alignment horizontal="center"/>
    </xf>
    <xf numFmtId="0" fontId="9" fillId="0" borderId="9" xfId="0" applyFont="1" applyBorder="1" applyProtection="1"/>
    <xf numFmtId="0" fontId="9" fillId="0" borderId="11" xfId="0" applyFont="1" applyBorder="1" applyProtection="1"/>
    <xf numFmtId="0" fontId="9" fillId="0" borderId="23" xfId="0" applyFont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9" fillId="0" borderId="22" xfId="0" applyFont="1" applyBorder="1" applyAlignment="1" applyProtection="1">
      <alignment horizontal="left"/>
    </xf>
    <xf numFmtId="0" fontId="20" fillId="0" borderId="0" xfId="0" applyFont="1" applyProtection="1"/>
    <xf numFmtId="0" fontId="1" fillId="8" borderId="28" xfId="0" applyFont="1" applyFill="1" applyBorder="1" applyAlignment="1">
      <alignment horizontal="center" wrapText="1"/>
    </xf>
    <xf numFmtId="0" fontId="1" fillId="8" borderId="2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0" fillId="0" borderId="0" xfId="0" applyFont="1" applyAlignment="1" applyProtection="1">
      <alignment horizontal="center"/>
    </xf>
    <xf numFmtId="0" fontId="21" fillId="0" borderId="0" xfId="0" applyFont="1" applyFill="1" applyProtection="1"/>
    <xf numFmtId="0" fontId="0" fillId="0" borderId="10" xfId="0" applyBorder="1" applyProtection="1"/>
    <xf numFmtId="0" fontId="0" fillId="0" borderId="0" xfId="0" applyAlignment="1" applyProtection="1">
      <alignment horizontal="center"/>
    </xf>
    <xf numFmtId="0" fontId="0" fillId="10" borderId="1" xfId="0" applyFill="1" applyBorder="1" applyProtection="1"/>
    <xf numFmtId="0" fontId="0" fillId="10" borderId="4" xfId="0" applyFill="1" applyBorder="1" applyProtection="1"/>
    <xf numFmtId="0" fontId="0" fillId="10" borderId="6" xfId="0" applyFill="1" applyBorder="1" applyProtection="1"/>
    <xf numFmtId="0" fontId="0" fillId="10" borderId="22" xfId="0" applyFill="1" applyBorder="1" applyProtection="1"/>
    <xf numFmtId="0" fontId="0" fillId="10" borderId="23" xfId="0" applyFill="1" applyBorder="1" applyProtection="1"/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1" fillId="8" borderId="54" xfId="0" applyFont="1" applyFill="1" applyBorder="1" applyAlignment="1">
      <alignment horizontal="center"/>
    </xf>
    <xf numFmtId="0" fontId="22" fillId="0" borderId="3" xfId="0" applyFont="1" applyBorder="1" applyAlignment="1">
      <alignment horizontal="right" vertical="center" wrapText="1"/>
    </xf>
    <xf numFmtId="0" fontId="22" fillId="0" borderId="5" xfId="0" applyFont="1" applyBorder="1" applyAlignment="1">
      <alignment horizontal="right" vertical="center" wrapText="1"/>
    </xf>
    <xf numFmtId="0" fontId="22" fillId="0" borderId="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23" fillId="0" borderId="0" xfId="0" applyFont="1"/>
    <xf numFmtId="0" fontId="0" fillId="0" borderId="0" xfId="0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0" borderId="0" xfId="0" applyAlignment="1" applyProtection="1">
      <alignment horizontal="center" vertical="center"/>
      <protection locked="0"/>
    </xf>
    <xf numFmtId="0" fontId="1" fillId="8" borderId="47" xfId="0" applyFont="1" applyFill="1" applyBorder="1" applyAlignment="1">
      <alignment horizontal="center"/>
    </xf>
    <xf numFmtId="0" fontId="1" fillId="0" borderId="29" xfId="0" applyFont="1" applyBorder="1" applyAlignment="1"/>
    <xf numFmtId="0" fontId="0" fillId="0" borderId="5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1" fillId="7" borderId="4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8" borderId="49" xfId="0" applyFont="1" applyFill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1" fillId="7" borderId="65" xfId="0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2" fillId="0" borderId="49" xfId="0" applyFont="1" applyBorder="1" applyAlignment="1"/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Alignment="1" applyProtection="1">
      <alignment horizontal="center" vertical="center"/>
    </xf>
    <xf numFmtId="0" fontId="1" fillId="10" borderId="5" xfId="0" applyFont="1" applyFill="1" applyBorder="1" applyAlignment="1" applyProtection="1">
      <alignment horizontal="center" vertical="center"/>
    </xf>
    <xf numFmtId="0" fontId="1" fillId="10" borderId="0" xfId="0" applyFont="1" applyFill="1" applyAlignment="1" applyProtection="1">
      <alignment horizontal="center"/>
    </xf>
    <xf numFmtId="0" fontId="1" fillId="10" borderId="5" xfId="0" applyFont="1" applyFill="1" applyBorder="1" applyAlignment="1" applyProtection="1">
      <alignment horizontal="center"/>
    </xf>
    <xf numFmtId="0" fontId="0" fillId="10" borderId="0" xfId="0" applyFill="1" applyAlignment="1" applyProtection="1">
      <alignment horizontal="center" vertical="center"/>
    </xf>
    <xf numFmtId="0" fontId="0" fillId="10" borderId="5" xfId="0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0" fillId="4" borderId="9" xfId="0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4" borderId="10" xfId="0" applyFill="1" applyBorder="1" applyAlignment="1" applyProtection="1">
      <alignment horizontal="left" vertical="center" wrapText="1"/>
      <protection locked="0"/>
    </xf>
    <xf numFmtId="0" fontId="0" fillId="4" borderId="11" xfId="0" applyFill="1" applyBorder="1" applyAlignment="1" applyProtection="1">
      <alignment horizontal="left" vertical="center" wrapText="1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0" fillId="6" borderId="22" xfId="0" applyFill="1" applyBorder="1" applyAlignment="1" applyProtection="1">
      <alignment horizontal="center"/>
    </xf>
    <xf numFmtId="0" fontId="0" fillId="6" borderId="22" xfId="0" applyFill="1" applyBorder="1" applyAlignment="1" applyProtection="1">
      <alignment wrapText="1"/>
    </xf>
    <xf numFmtId="0" fontId="0" fillId="6" borderId="9" xfId="0" applyFill="1" applyBorder="1" applyAlignment="1" applyProtection="1">
      <alignment wrapText="1"/>
    </xf>
    <xf numFmtId="0" fontId="0" fillId="7" borderId="22" xfId="0" applyFill="1" applyBorder="1" applyAlignment="1" applyProtection="1">
      <alignment wrapText="1"/>
    </xf>
    <xf numFmtId="0" fontId="0" fillId="7" borderId="9" xfId="0" applyFill="1" applyBorder="1" applyAlignment="1" applyProtection="1">
      <alignment wrapText="1"/>
    </xf>
    <xf numFmtId="0" fontId="0" fillId="7" borderId="22" xfId="0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9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7" borderId="22" xfId="0" applyFill="1" applyBorder="1" applyProtection="1"/>
    <xf numFmtId="0" fontId="20" fillId="0" borderId="2" xfId="0" applyFont="1" applyBorder="1" applyAlignment="1" applyProtection="1">
      <alignment horizontal="center"/>
    </xf>
    <xf numFmtId="0" fontId="20" fillId="0" borderId="27" xfId="0" applyFont="1" applyBorder="1" applyAlignment="1" applyProtection="1">
      <alignment horizontal="center"/>
    </xf>
    <xf numFmtId="0" fontId="15" fillId="0" borderId="25" xfId="0" applyFont="1" applyBorder="1" applyAlignment="1" applyProtection="1">
      <alignment horizontal="center"/>
    </xf>
    <xf numFmtId="0" fontId="15" fillId="0" borderId="26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right"/>
    </xf>
    <xf numFmtId="0" fontId="9" fillId="0" borderId="25" xfId="0" applyFont="1" applyBorder="1" applyAlignment="1" applyProtection="1">
      <alignment horizontal="right"/>
    </xf>
    <xf numFmtId="0" fontId="1" fillId="0" borderId="23" xfId="0" applyFont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1" fontId="0" fillId="5" borderId="22" xfId="0" applyNumberFormat="1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left"/>
    </xf>
    <xf numFmtId="3" fontId="6" fillId="0" borderId="14" xfId="0" applyNumberFormat="1" applyFont="1" applyBorder="1" applyAlignment="1" applyProtection="1">
      <alignment horizontal="left"/>
    </xf>
    <xf numFmtId="3" fontId="6" fillId="0" borderId="15" xfId="0" applyNumberFormat="1" applyFont="1" applyBorder="1" applyAlignment="1" applyProtection="1">
      <alignment horizontal="left"/>
    </xf>
    <xf numFmtId="0" fontId="5" fillId="0" borderId="19" xfId="0" applyFont="1" applyBorder="1" applyAlignment="1" applyProtection="1">
      <alignment wrapText="1"/>
    </xf>
    <xf numFmtId="0" fontId="5" fillId="0" borderId="20" xfId="0" applyFont="1" applyBorder="1" applyAlignment="1" applyProtection="1">
      <alignment wrapText="1"/>
    </xf>
    <xf numFmtId="0" fontId="5" fillId="0" borderId="21" xfId="0" applyFont="1" applyBorder="1" applyAlignment="1" applyProtection="1">
      <alignment wrapText="1"/>
    </xf>
    <xf numFmtId="0" fontId="1" fillId="4" borderId="1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1" fontId="0" fillId="5" borderId="9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0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0" fillId="0" borderId="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1" fontId="0" fillId="5" borderId="11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</xf>
    <xf numFmtId="0" fontId="9" fillId="0" borderId="24" xfId="0" applyFont="1" applyBorder="1" applyAlignment="1" applyProtection="1">
      <alignment horizontal="center"/>
    </xf>
    <xf numFmtId="0" fontId="9" fillId="0" borderId="25" xfId="0" applyFont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/>
    </xf>
    <xf numFmtId="0" fontId="0" fillId="6" borderId="22" xfId="0" applyFill="1" applyBorder="1" applyProtection="1"/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0" fontId="0" fillId="0" borderId="33" xfId="0" applyBorder="1" applyAlignment="1">
      <alignment horizontal="center" vertical="top" wrapText="1"/>
    </xf>
    <xf numFmtId="0" fontId="0" fillId="0" borderId="33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2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top" wrapText="1"/>
    </xf>
    <xf numFmtId="0" fontId="0" fillId="0" borderId="31" xfId="0" applyBorder="1" applyAlignment="1">
      <alignment horizontal="center" vertical="top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9" xfId="0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1" fillId="8" borderId="24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top" wrapText="1"/>
    </xf>
    <xf numFmtId="0" fontId="0" fillId="0" borderId="23" xfId="0" applyBorder="1" applyAlignment="1">
      <alignment horizontal="center" vertical="top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50" xfId="0" applyBorder="1" applyAlignment="1">
      <alignment horizontal="center"/>
    </xf>
    <xf numFmtId="0" fontId="18" fillId="0" borderId="3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3" borderId="12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4" xfId="0" applyBorder="1" applyAlignment="1">
      <alignment horizontal="center" vertical="top" wrapText="1"/>
    </xf>
    <xf numFmtId="0" fontId="0" fillId="0" borderId="25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1" fillId="0" borderId="35" xfId="0" applyFont="1" applyBorder="1" applyAlignment="1">
      <alignment horizontal="center"/>
    </xf>
    <xf numFmtId="0" fontId="0" fillId="0" borderId="3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wrapText="1"/>
    </xf>
    <xf numFmtId="0" fontId="1" fillId="8" borderId="25" xfId="0" applyFont="1" applyFill="1" applyBorder="1" applyAlignment="1">
      <alignment horizontal="center" wrapText="1"/>
    </xf>
    <xf numFmtId="0" fontId="1" fillId="8" borderId="26" xfId="0" applyFont="1" applyFill="1" applyBorder="1" applyAlignment="1">
      <alignment horizontal="center" wrapText="1"/>
    </xf>
    <xf numFmtId="0" fontId="0" fillId="0" borderId="6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" fillId="8" borderId="52" xfId="0" applyFont="1" applyFill="1" applyBorder="1" applyAlignment="1">
      <alignment horizontal="center"/>
    </xf>
    <xf numFmtId="0" fontId="1" fillId="8" borderId="53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1" fillId="8" borderId="45" xfId="0" applyFont="1" applyFill="1" applyBorder="1" applyAlignment="1">
      <alignment horizontal="center"/>
    </xf>
    <xf numFmtId="0" fontId="1" fillId="8" borderId="46" xfId="0" applyFont="1" applyFill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8" borderId="62" xfId="0" applyFont="1" applyFill="1" applyBorder="1" applyAlignment="1">
      <alignment horizontal="center"/>
    </xf>
    <xf numFmtId="0" fontId="1" fillId="8" borderId="63" xfId="0" applyFont="1" applyFill="1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  <color rgb="FFD0FDFE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</xdr:colOff>
      <xdr:row>3</xdr:row>
      <xdr:rowOff>104775</xdr:rowOff>
    </xdr:to>
    <xdr:pic>
      <xdr:nvPicPr>
        <xdr:cNvPr id="3" name="Picture 1" descr="logo r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57150</xdr:rowOff>
    </xdr:from>
    <xdr:to>
      <xdr:col>1</xdr:col>
      <xdr:colOff>171450</xdr:colOff>
      <xdr:row>3</xdr:row>
      <xdr:rowOff>161925</xdr:rowOff>
    </xdr:to>
    <xdr:pic>
      <xdr:nvPicPr>
        <xdr:cNvPr id="2" name="Picture 1" descr="logo r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</xdr:rowOff>
    </xdr:from>
    <xdr:to>
      <xdr:col>1</xdr:col>
      <xdr:colOff>66675</xdr:colOff>
      <xdr:row>3</xdr:row>
      <xdr:rowOff>114300</xdr:rowOff>
    </xdr:to>
    <xdr:pic>
      <xdr:nvPicPr>
        <xdr:cNvPr id="5" name="Picture 1" descr="logo r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9525"/>
          <a:ext cx="638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</xdr:rowOff>
    </xdr:from>
    <xdr:to>
      <xdr:col>1</xdr:col>
      <xdr:colOff>133350</xdr:colOff>
      <xdr:row>3</xdr:row>
      <xdr:rowOff>114300</xdr:rowOff>
    </xdr:to>
    <xdr:pic>
      <xdr:nvPicPr>
        <xdr:cNvPr id="7" name="Picture 1" descr="logo r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9525"/>
          <a:ext cx="638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</xdr:rowOff>
    </xdr:from>
    <xdr:to>
      <xdr:col>1</xdr:col>
      <xdr:colOff>66675</xdr:colOff>
      <xdr:row>3</xdr:row>
      <xdr:rowOff>114300</xdr:rowOff>
    </xdr:to>
    <xdr:pic>
      <xdr:nvPicPr>
        <xdr:cNvPr id="5" name="Picture 1" descr="logo r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9525"/>
          <a:ext cx="638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19050</xdr:colOff>
      <xdr:row>3</xdr:row>
      <xdr:rowOff>104775</xdr:rowOff>
    </xdr:to>
    <xdr:pic>
      <xdr:nvPicPr>
        <xdr:cNvPr id="3" name="Picture 1" descr="logo r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8575" y="0"/>
          <a:ext cx="6000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1</xdr:col>
      <xdr:colOff>19050</xdr:colOff>
      <xdr:row>4</xdr:row>
      <xdr:rowOff>9525</xdr:rowOff>
    </xdr:to>
    <xdr:pic>
      <xdr:nvPicPr>
        <xdr:cNvPr id="2" name="Picture 1" descr="logo r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9525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J29"/>
  <sheetViews>
    <sheetView view="pageBreakPreview" zoomScaleNormal="100" zoomScaleSheetLayoutView="100" workbookViewId="0">
      <selection activeCell="H22" sqref="H22:J22"/>
    </sheetView>
  </sheetViews>
  <sheetFormatPr defaultRowHeight="15" x14ac:dyDescent="0.25"/>
  <cols>
    <col min="2" max="2" width="3.28515625" customWidth="1"/>
    <col min="3" max="3" width="9.140625" customWidth="1"/>
    <col min="4" max="4" width="20.85546875" customWidth="1"/>
    <col min="14" max="14" width="15.5703125" bestFit="1" customWidth="1"/>
    <col min="15" max="15" width="16.28515625" bestFit="1" customWidth="1"/>
    <col min="16" max="16" width="15.28515625" bestFit="1" customWidth="1"/>
    <col min="17" max="17" width="11.28515625" bestFit="1" customWidth="1"/>
  </cols>
  <sheetData>
    <row r="1" spans="1:10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</row>
    <row r="6" spans="1:10" ht="18" customHeight="1" x14ac:dyDescent="0.25">
      <c r="A6" s="111" t="s">
        <v>1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x14ac:dyDescent="0.25">
      <c r="A7" s="120"/>
      <c r="B7" s="120"/>
      <c r="C7" s="120"/>
      <c r="D7" s="120"/>
      <c r="E7" s="120"/>
      <c r="F7" s="120"/>
      <c r="G7" s="120"/>
      <c r="H7" s="120"/>
      <c r="I7" s="120"/>
      <c r="J7" s="120"/>
    </row>
    <row r="8" spans="1:10" x14ac:dyDescent="0.25">
      <c r="A8" s="105" t="s">
        <v>2</v>
      </c>
      <c r="B8" s="105"/>
      <c r="C8" s="106"/>
      <c r="D8" s="96"/>
      <c r="E8" s="97"/>
      <c r="F8" s="97"/>
      <c r="G8" s="97"/>
      <c r="H8" s="97"/>
      <c r="I8" s="97"/>
      <c r="J8" s="98"/>
    </row>
    <row r="9" spans="1:10" x14ac:dyDescent="0.25">
      <c r="A9" s="105"/>
      <c r="B9" s="105"/>
      <c r="C9" s="106"/>
      <c r="D9" s="99"/>
      <c r="E9" s="100"/>
      <c r="F9" s="100"/>
      <c r="G9" s="100"/>
      <c r="H9" s="100"/>
      <c r="I9" s="100"/>
      <c r="J9" s="101"/>
    </row>
    <row r="10" spans="1:10" x14ac:dyDescent="0.25">
      <c r="A10" s="105"/>
      <c r="B10" s="105"/>
      <c r="C10" s="106"/>
      <c r="D10" s="99"/>
      <c r="E10" s="100"/>
      <c r="F10" s="100"/>
      <c r="G10" s="100"/>
      <c r="H10" s="100"/>
      <c r="I10" s="100"/>
      <c r="J10" s="101"/>
    </row>
    <row r="11" spans="1:10" x14ac:dyDescent="0.25">
      <c r="A11" s="120"/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0" x14ac:dyDescent="0.25">
      <c r="A12" s="105" t="s">
        <v>3</v>
      </c>
      <c r="B12" s="105"/>
      <c r="C12" s="106"/>
      <c r="D12" s="112"/>
      <c r="E12" s="113"/>
      <c r="F12" s="113"/>
      <c r="G12" s="113"/>
      <c r="H12" s="113"/>
      <c r="I12" s="113"/>
      <c r="J12" s="114"/>
    </row>
    <row r="13" spans="1:10" x14ac:dyDescent="0.25">
      <c r="A13" s="120"/>
      <c r="B13" s="120"/>
      <c r="C13" s="120"/>
      <c r="D13" s="120"/>
      <c r="E13" s="120"/>
      <c r="F13" s="120"/>
      <c r="G13" s="120"/>
      <c r="H13" s="120"/>
      <c r="I13" s="120"/>
      <c r="J13" s="120"/>
    </row>
    <row r="14" spans="1:10" x14ac:dyDescent="0.25">
      <c r="A14" s="107" t="s">
        <v>4</v>
      </c>
      <c r="B14" s="107"/>
      <c r="C14" s="108"/>
      <c r="D14" s="115"/>
      <c r="E14" s="116"/>
      <c r="F14" s="116"/>
      <c r="G14" s="116"/>
      <c r="H14" s="116"/>
      <c r="I14" s="116"/>
      <c r="J14" s="117"/>
    </row>
    <row r="15" spans="1:10" x14ac:dyDescent="0.25">
      <c r="A15" s="120"/>
      <c r="B15" s="120"/>
      <c r="C15" s="120"/>
      <c r="D15" s="121"/>
      <c r="E15" s="121"/>
      <c r="F15" s="121"/>
      <c r="G15" s="121"/>
      <c r="H15" s="121"/>
      <c r="I15" s="121"/>
      <c r="J15" s="121"/>
    </row>
    <row r="16" spans="1:10" x14ac:dyDescent="0.25">
      <c r="A16" s="120"/>
      <c r="B16" s="120"/>
      <c r="C16" s="120"/>
      <c r="D16" s="38" t="s">
        <v>6</v>
      </c>
      <c r="E16" s="118"/>
      <c r="F16" s="118"/>
      <c r="G16" s="118"/>
      <c r="H16" s="118"/>
      <c r="I16" s="118"/>
      <c r="J16" s="118"/>
    </row>
    <row r="17" spans="1:10" x14ac:dyDescent="0.25">
      <c r="A17" s="105" t="s">
        <v>5</v>
      </c>
      <c r="B17" s="105"/>
      <c r="C17" s="106"/>
      <c r="D17" s="39" t="s">
        <v>7</v>
      </c>
      <c r="E17" s="118"/>
      <c r="F17" s="118"/>
      <c r="G17" s="118"/>
      <c r="H17" s="118"/>
      <c r="I17" s="118"/>
      <c r="J17" s="118"/>
    </row>
    <row r="18" spans="1:10" x14ac:dyDescent="0.25">
      <c r="A18" s="105"/>
      <c r="B18" s="105"/>
      <c r="C18" s="106"/>
      <c r="D18" s="39" t="s">
        <v>8</v>
      </c>
      <c r="E18" s="118"/>
      <c r="F18" s="118"/>
      <c r="G18" s="118"/>
      <c r="H18" s="118"/>
      <c r="I18" s="118"/>
      <c r="J18" s="118"/>
    </row>
    <row r="19" spans="1:10" x14ac:dyDescent="0.25">
      <c r="A19" s="120"/>
      <c r="B19" s="120"/>
      <c r="C19" s="120"/>
      <c r="D19" s="40" t="s">
        <v>9</v>
      </c>
      <c r="E19" s="118"/>
      <c r="F19" s="118"/>
      <c r="G19" s="118"/>
      <c r="H19" s="118"/>
      <c r="I19" s="118"/>
      <c r="J19" s="118"/>
    </row>
    <row r="20" spans="1:10" x14ac:dyDescent="0.25">
      <c r="A20" s="120"/>
      <c r="B20" s="120"/>
      <c r="C20" s="120"/>
      <c r="D20" s="121"/>
      <c r="E20" s="121"/>
      <c r="F20" s="121"/>
      <c r="G20" s="121"/>
      <c r="H20" s="121"/>
      <c r="I20" s="121"/>
      <c r="J20" s="121"/>
    </row>
    <row r="21" spans="1:10" x14ac:dyDescent="0.25">
      <c r="A21" s="120"/>
      <c r="B21" s="120"/>
      <c r="C21" s="120"/>
      <c r="D21" s="41" t="s">
        <v>11</v>
      </c>
      <c r="E21" s="118"/>
      <c r="F21" s="118"/>
      <c r="G21" s="118"/>
      <c r="H21" s="118"/>
      <c r="I21" s="118"/>
      <c r="J21" s="118"/>
    </row>
    <row r="22" spans="1:10" x14ac:dyDescent="0.25">
      <c r="A22" s="109" t="s">
        <v>10</v>
      </c>
      <c r="B22" s="109"/>
      <c r="C22" s="110"/>
      <c r="D22" s="41" t="s">
        <v>403</v>
      </c>
      <c r="E22" s="118"/>
      <c r="F22" s="118"/>
      <c r="G22" s="42" t="s">
        <v>402</v>
      </c>
      <c r="H22" s="118"/>
      <c r="I22" s="118"/>
      <c r="J22" s="118"/>
    </row>
    <row r="23" spans="1:10" x14ac:dyDescent="0.25">
      <c r="A23" s="109"/>
      <c r="B23" s="109"/>
      <c r="C23" s="110"/>
      <c r="D23" s="41" t="s">
        <v>404</v>
      </c>
      <c r="E23" s="118"/>
      <c r="F23" s="118"/>
      <c r="G23" s="118"/>
      <c r="H23" s="118"/>
      <c r="I23" s="118"/>
      <c r="J23" s="118"/>
    </row>
    <row r="24" spans="1:10" x14ac:dyDescent="0.25">
      <c r="A24" s="122"/>
      <c r="B24" s="122"/>
      <c r="C24" s="122"/>
      <c r="D24" s="41" t="s">
        <v>405</v>
      </c>
      <c r="E24" s="118"/>
      <c r="F24" s="118"/>
      <c r="G24" s="118"/>
      <c r="H24" s="118"/>
      <c r="I24" s="118"/>
      <c r="J24" s="118"/>
    </row>
    <row r="25" spans="1:10" x14ac:dyDescent="0.25">
      <c r="A25" s="122"/>
      <c r="B25" s="122"/>
      <c r="C25" s="122"/>
      <c r="D25" s="121"/>
      <c r="E25" s="121"/>
      <c r="F25" s="121"/>
      <c r="G25" s="121"/>
      <c r="H25" s="121"/>
      <c r="I25" s="121"/>
      <c r="J25" s="121"/>
    </row>
    <row r="26" spans="1:10" x14ac:dyDescent="0.25">
      <c r="A26" s="105" t="s">
        <v>12</v>
      </c>
      <c r="B26" s="105"/>
      <c r="C26" s="106"/>
      <c r="D26" s="96" t="s">
        <v>18</v>
      </c>
      <c r="E26" s="97"/>
      <c r="F26" s="97"/>
      <c r="G26" s="97"/>
      <c r="H26" s="97"/>
      <c r="I26" s="97"/>
      <c r="J26" s="98"/>
    </row>
    <row r="27" spans="1:10" x14ac:dyDescent="0.25">
      <c r="A27" s="105"/>
      <c r="B27" s="105"/>
      <c r="C27" s="106"/>
      <c r="D27" s="99"/>
      <c r="E27" s="100"/>
      <c r="F27" s="100"/>
      <c r="G27" s="100"/>
      <c r="H27" s="100"/>
      <c r="I27" s="100"/>
      <c r="J27" s="101"/>
    </row>
    <row r="28" spans="1:10" x14ac:dyDescent="0.25">
      <c r="A28" s="105"/>
      <c r="B28" s="105"/>
      <c r="C28" s="106"/>
      <c r="D28" s="99"/>
      <c r="E28" s="100"/>
      <c r="F28" s="100"/>
      <c r="G28" s="100"/>
      <c r="H28" s="100"/>
      <c r="I28" s="100"/>
      <c r="J28" s="101"/>
    </row>
    <row r="29" spans="1:10" x14ac:dyDescent="0.25">
      <c r="A29" s="105"/>
      <c r="B29" s="105"/>
      <c r="C29" s="106"/>
      <c r="D29" s="102"/>
      <c r="E29" s="103"/>
      <c r="F29" s="103"/>
      <c r="G29" s="103"/>
      <c r="H29" s="103"/>
      <c r="I29" s="103"/>
      <c r="J29" s="104"/>
    </row>
  </sheetData>
  <sheetProtection algorithmName="SHA-512" hashValue="Y19XpiI+Arndm5MVS7dFnNpYfiKuJeF+stcfmV/rYlJ+IamAO793ppECIIBWO6PS9YErk4eZBUjKRB/5kvO3+A==" saltValue="UFHHyLJxKg4xy+7SGu00LA==" spinCount="100000" sheet="1" objects="1" scenarios="1"/>
  <mergeCells count="31">
    <mergeCell ref="A26:C29"/>
    <mergeCell ref="A24:C25"/>
    <mergeCell ref="E16:J16"/>
    <mergeCell ref="E17:J17"/>
    <mergeCell ref="E18:J18"/>
    <mergeCell ref="E19:J19"/>
    <mergeCell ref="A19:C21"/>
    <mergeCell ref="D20:J20"/>
    <mergeCell ref="D25:J25"/>
    <mergeCell ref="A5:J5"/>
    <mergeCell ref="A7:J7"/>
    <mergeCell ref="A11:J11"/>
    <mergeCell ref="A13:J13"/>
    <mergeCell ref="A15:C16"/>
    <mergeCell ref="D15:J15"/>
    <mergeCell ref="A1:J4"/>
    <mergeCell ref="D26:J29"/>
    <mergeCell ref="A8:C10"/>
    <mergeCell ref="A12:C12"/>
    <mergeCell ref="A14:C14"/>
    <mergeCell ref="A17:C18"/>
    <mergeCell ref="A22:C23"/>
    <mergeCell ref="A6:J6"/>
    <mergeCell ref="D12:J12"/>
    <mergeCell ref="D14:J14"/>
    <mergeCell ref="D8:J10"/>
    <mergeCell ref="E21:J21"/>
    <mergeCell ref="E22:F22"/>
    <mergeCell ref="H22:J22"/>
    <mergeCell ref="E23:J23"/>
    <mergeCell ref="E24:J24"/>
  </mergeCells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2:AE36"/>
  <sheetViews>
    <sheetView view="pageBreakPreview" zoomScaleNormal="100" zoomScaleSheetLayoutView="100" workbookViewId="0">
      <selection activeCell="C17" sqref="C17:H17"/>
    </sheetView>
  </sheetViews>
  <sheetFormatPr defaultRowHeight="15" x14ac:dyDescent="0.25"/>
  <cols>
    <col min="1" max="3" width="9.140625" style="6"/>
    <col min="4" max="5" width="9.7109375" style="6" bestFit="1" customWidth="1"/>
    <col min="6" max="6" width="12.28515625" style="6" bestFit="1" customWidth="1"/>
    <col min="7" max="16384" width="9.140625" style="6"/>
  </cols>
  <sheetData>
    <row r="2" spans="1:31" x14ac:dyDescent="0.25">
      <c r="B2" s="95" t="s">
        <v>0</v>
      </c>
      <c r="C2" s="95"/>
      <c r="D2" s="95"/>
      <c r="E2" s="95"/>
      <c r="F2" s="95"/>
      <c r="G2" s="95"/>
      <c r="H2" s="95"/>
      <c r="I2" s="95"/>
      <c r="J2" s="95"/>
    </row>
    <row r="3" spans="1:31" x14ac:dyDescent="0.25">
      <c r="B3" s="95"/>
      <c r="C3" s="95"/>
      <c r="D3" s="95"/>
      <c r="E3" s="95"/>
      <c r="F3" s="95"/>
      <c r="G3" s="95"/>
      <c r="H3" s="95"/>
      <c r="I3" s="95"/>
      <c r="J3" s="95"/>
    </row>
    <row r="4" spans="1:31" x14ac:dyDescent="0.25">
      <c r="B4" s="95"/>
      <c r="C4" s="95"/>
      <c r="D4" s="95"/>
      <c r="E4" s="95"/>
      <c r="F4" s="95"/>
      <c r="G4" s="95"/>
      <c r="H4" s="95"/>
      <c r="I4" s="95"/>
      <c r="J4" s="95"/>
    </row>
    <row r="6" spans="1:31" x14ac:dyDescent="0.25">
      <c r="A6" s="151" t="s">
        <v>13</v>
      </c>
      <c r="B6" s="152"/>
      <c r="C6" s="152"/>
      <c r="D6" s="152"/>
      <c r="E6" s="152"/>
      <c r="F6" s="152"/>
      <c r="G6" s="152"/>
      <c r="H6" s="152"/>
      <c r="I6" s="152"/>
      <c r="J6" s="153"/>
      <c r="L6" s="35" t="s">
        <v>60</v>
      </c>
    </row>
    <row r="7" spans="1:31" x14ac:dyDescent="0.25">
      <c r="A7" s="154" t="s">
        <v>16</v>
      </c>
      <c r="B7" s="155"/>
      <c r="C7" s="155"/>
      <c r="D7" s="155"/>
      <c r="E7" s="155"/>
      <c r="F7" s="155"/>
      <c r="G7" s="155"/>
      <c r="H7" s="155"/>
      <c r="I7" s="155"/>
      <c r="J7" s="156"/>
      <c r="L7" s="35" t="s">
        <v>61</v>
      </c>
    </row>
    <row r="8" spans="1:31" ht="15.75" thickBot="1" x14ac:dyDescent="0.3">
      <c r="N8" s="7"/>
      <c r="O8" s="7"/>
      <c r="P8" s="7"/>
      <c r="Q8" s="7"/>
      <c r="R8" s="7"/>
      <c r="S8" s="7"/>
      <c r="T8" s="7"/>
      <c r="U8" s="7"/>
      <c r="V8" s="7"/>
      <c r="W8" s="7"/>
      <c r="X8" s="6" t="s">
        <v>18</v>
      </c>
      <c r="Y8" s="6" t="s">
        <v>18</v>
      </c>
      <c r="AD8" s="6" t="s">
        <v>19</v>
      </c>
      <c r="AE8" s="6" t="s">
        <v>20</v>
      </c>
    </row>
    <row r="9" spans="1:31" ht="18.75" customHeight="1" x14ac:dyDescent="0.25">
      <c r="A9" s="8"/>
      <c r="B9" s="145" t="s">
        <v>15</v>
      </c>
      <c r="C9" s="146"/>
      <c r="D9" s="146"/>
      <c r="E9" s="146"/>
      <c r="F9" s="146"/>
      <c r="G9" s="146"/>
      <c r="H9" s="146"/>
      <c r="I9" s="146"/>
      <c r="J9" s="147"/>
      <c r="X9" s="6" t="s">
        <v>18</v>
      </c>
      <c r="Y9" s="6" t="s">
        <v>18</v>
      </c>
      <c r="AD9" s="6" t="s">
        <v>21</v>
      </c>
      <c r="AE9" s="6">
        <v>120</v>
      </c>
    </row>
    <row r="10" spans="1:31" ht="15.75" customHeight="1" x14ac:dyDescent="0.25">
      <c r="A10" s="9" t="s">
        <v>14</v>
      </c>
      <c r="B10" s="160"/>
      <c r="C10" s="161"/>
      <c r="D10" s="161"/>
      <c r="E10" s="161"/>
      <c r="F10" s="161"/>
      <c r="G10" s="161"/>
      <c r="H10" s="161"/>
      <c r="I10" s="161"/>
      <c r="J10" s="162"/>
      <c r="AD10" s="6" t="s">
        <v>22</v>
      </c>
      <c r="AE10" s="6">
        <v>250</v>
      </c>
    </row>
    <row r="11" spans="1:31" ht="15" customHeight="1" thickBot="1" x14ac:dyDescent="0.3">
      <c r="A11" s="10"/>
      <c r="B11" s="148" t="s">
        <v>17</v>
      </c>
      <c r="C11" s="149"/>
      <c r="D11" s="149"/>
      <c r="E11" s="149"/>
      <c r="F11" s="149"/>
      <c r="G11" s="149"/>
      <c r="H11" s="149"/>
      <c r="I11" s="149"/>
      <c r="J11" s="150"/>
      <c r="M11" s="163" t="s">
        <v>401</v>
      </c>
      <c r="N11" s="164"/>
      <c r="O11" s="164"/>
      <c r="P11" s="164"/>
      <c r="Q11" s="164"/>
      <c r="R11" s="164"/>
      <c r="S11" s="164"/>
      <c r="T11" s="164"/>
      <c r="U11" s="164"/>
      <c r="V11" s="164"/>
      <c r="W11" s="165"/>
      <c r="AD11" s="6" t="s">
        <v>23</v>
      </c>
      <c r="AE11" s="6">
        <v>400</v>
      </c>
    </row>
    <row r="12" spans="1:31" x14ac:dyDescent="0.25">
      <c r="B12" s="37"/>
      <c r="M12" s="12" t="s">
        <v>28</v>
      </c>
      <c r="N12" s="13"/>
      <c r="O12" s="13"/>
      <c r="P12" s="13"/>
      <c r="Q12" s="13"/>
      <c r="R12" s="13"/>
      <c r="S12" s="13"/>
      <c r="T12" s="13"/>
      <c r="U12" s="13"/>
      <c r="V12" s="13"/>
      <c r="W12" s="14"/>
      <c r="AD12" s="6" t="s">
        <v>24</v>
      </c>
      <c r="AE12" s="6">
        <v>500</v>
      </c>
    </row>
    <row r="13" spans="1:31" x14ac:dyDescent="0.25">
      <c r="A13" s="37"/>
      <c r="B13" s="15" t="s">
        <v>40</v>
      </c>
      <c r="C13" s="129" t="s">
        <v>396</v>
      </c>
      <c r="D13" s="129"/>
      <c r="E13" s="129"/>
      <c r="F13" s="129"/>
      <c r="G13" s="129"/>
      <c r="H13" s="129"/>
      <c r="I13" s="129" t="s">
        <v>25</v>
      </c>
      <c r="J13" s="129"/>
      <c r="M13" s="16" t="s">
        <v>29</v>
      </c>
      <c r="N13" s="7"/>
      <c r="O13" s="7"/>
      <c r="P13" s="7"/>
      <c r="Q13" s="7"/>
      <c r="R13" s="7"/>
      <c r="S13" s="7"/>
      <c r="T13" s="7"/>
      <c r="U13" s="7"/>
      <c r="V13" s="7"/>
      <c r="W13" s="17"/>
    </row>
    <row r="14" spans="1:31" ht="15.75" x14ac:dyDescent="0.25">
      <c r="A14" s="37"/>
      <c r="B14" s="18" t="s">
        <v>26</v>
      </c>
      <c r="C14" s="157">
        <v>0</v>
      </c>
      <c r="D14" s="158"/>
      <c r="E14" s="158"/>
      <c r="F14" s="158"/>
      <c r="G14" s="158"/>
      <c r="H14" s="158"/>
      <c r="I14" s="159">
        <f>IF(C14&lt;1,60,IF(C14&lt;2,240,IF(C14&lt;4,370,IF(C14&lt;7,490,IF(C14&lt;13,735,IF(C14&lt;21,980,IF(C14&lt;31,1225,IF(C14&lt;41,1470,IF(C14&lt;51,1715,IF(C14&lt;61,1960,IF(C14&lt;81,2200,IF(C14&lt;101,2450,IF(C14&lt;126,3185,IF(C14&lt;151,3675,IF(C14&lt;201,4650,IF(C14&lt;251,5880,IF(C14&lt;301,7100,IF(C14&lt;401,8575,IF(C14&lt;501,10300,IF(C14&lt;601,11750,IF(C14&lt;1001,14200,IF(C14&gt;1000,14700))))))))))))))))))))))</f>
        <v>60</v>
      </c>
      <c r="J14" s="159">
        <f t="shared" ref="J14" si="0">IF(I14&lt;10,120,IF(I14&lt;30,250,IF(I14&lt;50,400,500)))</f>
        <v>500</v>
      </c>
      <c r="M14" s="19" t="s">
        <v>30</v>
      </c>
      <c r="N14" s="20"/>
      <c r="O14" s="20"/>
      <c r="P14" s="20"/>
      <c r="Q14" s="20"/>
      <c r="R14" s="20"/>
      <c r="S14" s="20"/>
      <c r="T14" s="20"/>
      <c r="U14" s="20"/>
      <c r="V14" s="20"/>
      <c r="W14" s="21"/>
    </row>
    <row r="15" spans="1:31" x14ac:dyDescent="0.25">
      <c r="A15" s="37"/>
      <c r="M15" s="166" t="s">
        <v>31</v>
      </c>
      <c r="N15" s="167"/>
      <c r="O15" s="167"/>
      <c r="P15" s="167"/>
      <c r="Q15" s="167"/>
      <c r="R15" s="167"/>
      <c r="S15" s="167"/>
      <c r="T15" s="167"/>
      <c r="U15" s="167"/>
      <c r="V15" s="167"/>
      <c r="W15" s="168"/>
    </row>
    <row r="16" spans="1:31" x14ac:dyDescent="0.25">
      <c r="A16" s="11"/>
      <c r="B16" s="15" t="s">
        <v>41</v>
      </c>
      <c r="C16" s="129" t="s">
        <v>396</v>
      </c>
      <c r="D16" s="129"/>
      <c r="E16" s="129"/>
      <c r="F16" s="129"/>
      <c r="G16" s="129"/>
      <c r="H16" s="129"/>
      <c r="I16" s="129" t="s">
        <v>25</v>
      </c>
      <c r="J16" s="129"/>
      <c r="M16" s="169" t="s">
        <v>32</v>
      </c>
      <c r="N16" s="170"/>
      <c r="O16" s="170"/>
      <c r="P16" s="170"/>
      <c r="Q16" s="170"/>
      <c r="R16" s="170"/>
      <c r="S16" s="170"/>
      <c r="T16" s="170"/>
      <c r="U16" s="170"/>
      <c r="V16" s="170"/>
      <c r="W16" s="171"/>
    </row>
    <row r="17" spans="1:23" x14ac:dyDescent="0.25">
      <c r="A17" s="6" t="s">
        <v>18</v>
      </c>
      <c r="B17" s="18" t="s">
        <v>27</v>
      </c>
      <c r="C17" s="143">
        <v>0</v>
      </c>
      <c r="D17" s="143"/>
      <c r="E17" s="143"/>
      <c r="F17" s="143"/>
      <c r="G17" s="143"/>
      <c r="H17" s="143"/>
      <c r="I17" s="159">
        <f>IF(C17&lt;1,25,IF(C17&lt;2,250,IF(C17&lt;5,490,IF(C17&lt;8,735,IF(C17&lt;13,1225,IF(C17&lt;16,1700,IF(C17&lt;25,2500,IF(C17&lt;31,3200,IF(C17&lt;41,4200,IF(C17&lt;51,5150,IF(C17&lt;61,6100,IF(C17&lt;101,8100,IF(C17&gt;100,9000)))))))))))))</f>
        <v>25</v>
      </c>
      <c r="J17" s="159"/>
      <c r="M17" s="172" t="s">
        <v>33</v>
      </c>
      <c r="N17" s="173"/>
      <c r="O17" s="173"/>
      <c r="P17" s="173"/>
      <c r="Q17" s="173"/>
      <c r="R17" s="173"/>
      <c r="S17" s="173"/>
      <c r="T17" s="173"/>
      <c r="U17" s="173"/>
      <c r="V17" s="173"/>
      <c r="W17" s="174"/>
    </row>
    <row r="18" spans="1:23" x14ac:dyDescent="0.25">
      <c r="A18" s="11"/>
      <c r="B18" s="11"/>
      <c r="F18" s="22"/>
      <c r="G18" s="6" t="s">
        <v>18</v>
      </c>
      <c r="H18" s="6" t="s">
        <v>18</v>
      </c>
    </row>
    <row r="19" spans="1:23" ht="15.75" customHeight="1" x14ac:dyDescent="0.25">
      <c r="A19" s="11"/>
      <c r="B19" s="23" t="s">
        <v>36</v>
      </c>
      <c r="D19" s="175" t="s">
        <v>397</v>
      </c>
      <c r="E19" s="176"/>
      <c r="F19" s="176"/>
      <c r="G19" s="176"/>
      <c r="H19" s="177"/>
      <c r="I19" s="129" t="s">
        <v>25</v>
      </c>
      <c r="J19" s="129"/>
      <c r="M19" s="130" t="s">
        <v>39</v>
      </c>
      <c r="N19" s="131"/>
      <c r="O19" s="131"/>
      <c r="P19" s="131"/>
      <c r="Q19" s="131"/>
      <c r="R19" s="131"/>
      <c r="S19" s="131"/>
      <c r="T19" s="131"/>
      <c r="U19" s="131"/>
      <c r="V19" s="131"/>
      <c r="W19" s="132"/>
    </row>
    <row r="20" spans="1:23" ht="15.75" x14ac:dyDescent="0.25">
      <c r="A20" s="11"/>
      <c r="B20" s="24" t="s">
        <v>34</v>
      </c>
      <c r="C20" s="36"/>
      <c r="D20" s="25" t="s">
        <v>37</v>
      </c>
      <c r="E20" s="157">
        <v>0</v>
      </c>
      <c r="F20" s="158"/>
      <c r="G20" s="158"/>
      <c r="H20" s="178"/>
      <c r="I20" s="179">
        <f>IF(E20&lt;1,0,IF(E20&lt;2,150,IF(E20&lt;11,300,IF(E20&lt;21,660,IF(E20&lt;51,960,IF(E20&gt;50,1500))))))</f>
        <v>0</v>
      </c>
      <c r="J20" s="177"/>
    </row>
    <row r="21" spans="1:23" ht="15.75" customHeight="1" x14ac:dyDescent="0.25">
      <c r="A21" s="11"/>
      <c r="B21" s="24" t="s">
        <v>35</v>
      </c>
      <c r="C21" s="36"/>
      <c r="D21" s="25" t="s">
        <v>38</v>
      </c>
      <c r="E21" s="157">
        <v>0</v>
      </c>
      <c r="F21" s="158"/>
      <c r="G21" s="158"/>
      <c r="H21" s="178"/>
      <c r="I21" s="179">
        <f>IF(E21&lt;1,0,IF(E21&lt;2,75,IF(E21&lt;11,150,IF(E21&lt;21,360,IF(E21&lt;51,540,IF(E21&gt;50,900))))))</f>
        <v>0</v>
      </c>
      <c r="J21" s="177"/>
    </row>
    <row r="22" spans="1:23" ht="15.75" thickBot="1" x14ac:dyDescent="0.3">
      <c r="A22" s="37"/>
      <c r="E22" s="6" t="s">
        <v>18</v>
      </c>
      <c r="I22" s="135">
        <f>SUM(I20:J21)</f>
        <v>0</v>
      </c>
      <c r="J22" s="135"/>
    </row>
    <row r="23" spans="1:23" ht="15.75" thickBot="1" x14ac:dyDescent="0.3">
      <c r="A23" s="37"/>
      <c r="B23" s="180" t="s">
        <v>42</v>
      </c>
      <c r="C23" s="181"/>
      <c r="D23" s="181"/>
      <c r="E23" s="181"/>
      <c r="F23" s="181"/>
      <c r="G23" s="181"/>
      <c r="H23" s="181"/>
      <c r="I23" s="181"/>
      <c r="J23" s="182"/>
    </row>
    <row r="24" spans="1:23" x14ac:dyDescent="0.25">
      <c r="B24" s="26" t="s">
        <v>51</v>
      </c>
      <c r="C24" s="140" t="s">
        <v>400</v>
      </c>
      <c r="D24" s="140"/>
      <c r="E24" s="140"/>
      <c r="F24" s="140" t="s">
        <v>52</v>
      </c>
      <c r="G24" s="140"/>
      <c r="H24" s="140"/>
      <c r="I24" s="140"/>
      <c r="J24" s="140"/>
      <c r="U24" s="129" t="s">
        <v>64</v>
      </c>
      <c r="V24" s="129"/>
    </row>
    <row r="25" spans="1:23" ht="15.75" customHeight="1" x14ac:dyDescent="0.25">
      <c r="B25" s="18" t="s">
        <v>43</v>
      </c>
      <c r="C25" s="141"/>
      <c r="D25" s="142"/>
      <c r="E25" s="27">
        <f>IF(C25="si",250,0)</f>
        <v>0</v>
      </c>
      <c r="F25" s="144" t="s">
        <v>61</v>
      </c>
      <c r="G25" s="144"/>
      <c r="H25" s="144"/>
      <c r="I25" s="129">
        <f>IF(F25="si",525,0)</f>
        <v>0</v>
      </c>
      <c r="J25" s="129">
        <f t="shared" ref="J25" si="1">IF(H25="si",250,0)</f>
        <v>0</v>
      </c>
      <c r="M25" s="28" t="s">
        <v>43</v>
      </c>
      <c r="N25" s="133" t="s">
        <v>67</v>
      </c>
      <c r="O25" s="133"/>
      <c r="P25" s="133"/>
      <c r="Q25" s="133"/>
      <c r="R25" s="126" t="s">
        <v>68</v>
      </c>
      <c r="S25" s="126"/>
      <c r="T25" s="127"/>
      <c r="U25" s="128" t="s">
        <v>65</v>
      </c>
      <c r="V25" s="128"/>
    </row>
    <row r="26" spans="1:23" ht="15.75" x14ac:dyDescent="0.25">
      <c r="B26" s="18" t="s">
        <v>44</v>
      </c>
      <c r="C26" s="141"/>
      <c r="D26" s="142"/>
      <c r="E26" s="27">
        <f>IF(C26="si",500,0)</f>
        <v>0</v>
      </c>
      <c r="F26" s="144"/>
      <c r="G26" s="144"/>
      <c r="H26" s="144"/>
      <c r="I26" s="129">
        <f>IF(F26="si",1050,0)</f>
        <v>0</v>
      </c>
      <c r="J26" s="129">
        <f t="shared" ref="J26:J33" si="2">IF(H26="si",250,0)</f>
        <v>0</v>
      </c>
      <c r="M26" s="28" t="s">
        <v>44</v>
      </c>
      <c r="N26" s="133" t="s">
        <v>53</v>
      </c>
      <c r="O26" s="133"/>
      <c r="P26" s="133"/>
      <c r="Q26" s="133"/>
      <c r="R26" s="126"/>
      <c r="S26" s="126"/>
      <c r="T26" s="127"/>
      <c r="U26" s="128" t="s">
        <v>65</v>
      </c>
      <c r="V26" s="128"/>
    </row>
    <row r="27" spans="1:23" ht="15.75" x14ac:dyDescent="0.25">
      <c r="B27" s="18" t="s">
        <v>45</v>
      </c>
      <c r="C27" s="141"/>
      <c r="D27" s="142"/>
      <c r="E27" s="27">
        <f>IF(C27="si",400,0)</f>
        <v>0</v>
      </c>
      <c r="F27" s="144"/>
      <c r="G27" s="144"/>
      <c r="H27" s="144"/>
      <c r="I27" s="129">
        <f>IF(F27="si",840,0)</f>
        <v>0</v>
      </c>
      <c r="J27" s="129">
        <f t="shared" si="2"/>
        <v>0</v>
      </c>
      <c r="M27" s="28" t="s">
        <v>45</v>
      </c>
      <c r="N27" s="133" t="s">
        <v>54</v>
      </c>
      <c r="O27" s="133"/>
      <c r="P27" s="133"/>
      <c r="Q27" s="133"/>
      <c r="R27" s="126"/>
      <c r="S27" s="126"/>
      <c r="T27" s="127"/>
      <c r="U27" s="128" t="s">
        <v>65</v>
      </c>
      <c r="V27" s="128"/>
    </row>
    <row r="28" spans="1:23" ht="15.75" x14ac:dyDescent="0.25">
      <c r="B28" s="18" t="s">
        <v>46</v>
      </c>
      <c r="C28" s="141"/>
      <c r="D28" s="142"/>
      <c r="E28" s="27">
        <f>IF(C28="si",100,0)</f>
        <v>0</v>
      </c>
      <c r="F28" s="144"/>
      <c r="G28" s="144"/>
      <c r="H28" s="144"/>
      <c r="I28" s="129">
        <f>IF(F28="si",210,0)</f>
        <v>0</v>
      </c>
      <c r="J28" s="129">
        <f t="shared" si="2"/>
        <v>0</v>
      </c>
      <c r="M28" s="28" t="s">
        <v>46</v>
      </c>
      <c r="N28" s="133" t="s">
        <v>55</v>
      </c>
      <c r="O28" s="133"/>
      <c r="P28" s="133"/>
      <c r="Q28" s="133"/>
      <c r="R28" s="126"/>
      <c r="S28" s="126"/>
      <c r="T28" s="127"/>
      <c r="U28" s="128" t="s">
        <v>65</v>
      </c>
      <c r="V28" s="128"/>
    </row>
    <row r="29" spans="1:23" ht="15.75" x14ac:dyDescent="0.25">
      <c r="B29" s="18" t="s">
        <v>47</v>
      </c>
      <c r="C29" s="141"/>
      <c r="D29" s="142"/>
      <c r="E29" s="27">
        <f>IF(C29="si",200,0)</f>
        <v>0</v>
      </c>
      <c r="F29" s="144" t="s">
        <v>61</v>
      </c>
      <c r="G29" s="144"/>
      <c r="H29" s="144"/>
      <c r="I29" s="129">
        <f>IF(F29="si",420,0)</f>
        <v>0</v>
      </c>
      <c r="J29" s="129">
        <f t="shared" si="2"/>
        <v>0</v>
      </c>
      <c r="M29" s="28" t="s">
        <v>47</v>
      </c>
      <c r="N29" s="133" t="s">
        <v>56</v>
      </c>
      <c r="O29" s="133"/>
      <c r="P29" s="133"/>
      <c r="Q29" s="133"/>
      <c r="R29" s="126"/>
      <c r="S29" s="126"/>
      <c r="T29" s="127"/>
      <c r="U29" s="128" t="s">
        <v>65</v>
      </c>
      <c r="V29" s="128"/>
    </row>
    <row r="30" spans="1:23" ht="15.75" x14ac:dyDescent="0.25">
      <c r="B30" s="18" t="s">
        <v>48</v>
      </c>
      <c r="C30" s="141"/>
      <c r="D30" s="142"/>
      <c r="E30" s="27">
        <f>IF(C30="si",600,0)</f>
        <v>0</v>
      </c>
      <c r="F30" s="144"/>
      <c r="G30" s="144"/>
      <c r="H30" s="144"/>
      <c r="I30" s="129">
        <f>IF(F30="si",1680,0)</f>
        <v>0</v>
      </c>
      <c r="J30" s="129">
        <f t="shared" si="2"/>
        <v>0</v>
      </c>
      <c r="M30" s="28" t="s">
        <v>48</v>
      </c>
      <c r="N30" s="133" t="s">
        <v>57</v>
      </c>
      <c r="O30" s="133"/>
      <c r="P30" s="133"/>
      <c r="Q30" s="133"/>
      <c r="R30" s="126"/>
      <c r="S30" s="126"/>
      <c r="T30" s="127"/>
      <c r="U30" s="128" t="s">
        <v>65</v>
      </c>
      <c r="V30" s="128"/>
    </row>
    <row r="31" spans="1:23" ht="15.75" customHeight="1" x14ac:dyDescent="0.25">
      <c r="B31" s="18" t="s">
        <v>62</v>
      </c>
      <c r="C31" s="143">
        <v>0</v>
      </c>
      <c r="D31" s="143"/>
      <c r="E31" s="27">
        <f>C31*100</f>
        <v>0</v>
      </c>
      <c r="F31" s="143"/>
      <c r="G31" s="143"/>
      <c r="H31" s="143"/>
      <c r="I31" s="129">
        <f>F31*300</f>
        <v>0</v>
      </c>
      <c r="J31" s="129">
        <f t="shared" si="2"/>
        <v>0</v>
      </c>
      <c r="M31" s="28" t="s">
        <v>62</v>
      </c>
      <c r="N31" s="183" t="s">
        <v>58</v>
      </c>
      <c r="O31" s="183"/>
      <c r="P31" s="183"/>
      <c r="Q31" s="183"/>
      <c r="R31" s="124" t="s">
        <v>398</v>
      </c>
      <c r="S31" s="124"/>
      <c r="T31" s="125"/>
      <c r="U31" s="123" t="s">
        <v>66</v>
      </c>
      <c r="V31" s="123"/>
    </row>
    <row r="32" spans="1:23" ht="15.75" x14ac:dyDescent="0.25">
      <c r="B32" s="18" t="s">
        <v>49</v>
      </c>
      <c r="C32" s="141" t="s">
        <v>61</v>
      </c>
      <c r="D32" s="142"/>
      <c r="E32" s="27">
        <f>IF(C32="si",200,0)</f>
        <v>0</v>
      </c>
      <c r="F32" s="144"/>
      <c r="G32" s="144"/>
      <c r="H32" s="144"/>
      <c r="I32" s="129">
        <f>IF(F32="si",500,0)</f>
        <v>0</v>
      </c>
      <c r="J32" s="129">
        <f t="shared" si="2"/>
        <v>0</v>
      </c>
      <c r="M32" s="28" t="s">
        <v>49</v>
      </c>
      <c r="N32" s="183" t="s">
        <v>59</v>
      </c>
      <c r="O32" s="183"/>
      <c r="P32" s="183"/>
      <c r="Q32" s="183"/>
      <c r="R32" s="124"/>
      <c r="S32" s="124"/>
      <c r="T32" s="125"/>
      <c r="U32" s="123" t="s">
        <v>65</v>
      </c>
      <c r="V32" s="123"/>
    </row>
    <row r="33" spans="2:22" ht="15.75" x14ac:dyDescent="0.25">
      <c r="B33" s="18" t="s">
        <v>50</v>
      </c>
      <c r="C33" s="141" t="s">
        <v>61</v>
      </c>
      <c r="D33" s="142"/>
      <c r="E33" s="27">
        <f>IF(C33="si",100,0)</f>
        <v>0</v>
      </c>
      <c r="F33" s="144"/>
      <c r="G33" s="144"/>
      <c r="H33" s="144"/>
      <c r="I33" s="129">
        <f>IF(F33="si",500,0)</f>
        <v>0</v>
      </c>
      <c r="J33" s="129">
        <f t="shared" si="2"/>
        <v>0</v>
      </c>
      <c r="M33" s="28" t="s">
        <v>50</v>
      </c>
      <c r="N33" s="183" t="s">
        <v>399</v>
      </c>
      <c r="O33" s="183"/>
      <c r="P33" s="183"/>
      <c r="Q33" s="183"/>
      <c r="R33" s="124"/>
      <c r="S33" s="124"/>
      <c r="T33" s="125"/>
      <c r="U33" s="123" t="s">
        <v>65</v>
      </c>
      <c r="V33" s="123"/>
    </row>
    <row r="34" spans="2:22" x14ac:dyDescent="0.25">
      <c r="E34" s="34">
        <f>SUM(E25:E33)</f>
        <v>0</v>
      </c>
      <c r="F34" s="29"/>
      <c r="G34" s="29"/>
      <c r="H34" s="29"/>
      <c r="I34" s="134">
        <f>SUM(I25:J33)</f>
        <v>0</v>
      </c>
      <c r="J34" s="134"/>
    </row>
    <row r="35" spans="2:22" ht="15.75" thickBot="1" x14ac:dyDescent="0.3"/>
    <row r="36" spans="2:22" ht="29.25" thickBot="1" x14ac:dyDescent="0.5">
      <c r="B36" s="37"/>
      <c r="C36" s="138" t="s">
        <v>63</v>
      </c>
      <c r="D36" s="139"/>
      <c r="E36" s="139"/>
      <c r="F36" s="136">
        <f>SUM( I14+I17+I22+E34+I34+300)+'T-Fanghi'!J45+'T-Aria'!J153+'T-Compost'!J41+'T-Acqua'!J177+'T- CSS Comb. solido secondario'!J23</f>
        <v>385</v>
      </c>
      <c r="G36" s="136"/>
      <c r="H36" s="136"/>
      <c r="I36" s="137"/>
    </row>
  </sheetData>
  <sheetProtection password="CA93" sheet="1" objects="1" scenarios="1"/>
  <mergeCells count="80">
    <mergeCell ref="B2:J4"/>
    <mergeCell ref="F33:H33"/>
    <mergeCell ref="I33:J33"/>
    <mergeCell ref="N30:Q30"/>
    <mergeCell ref="N31:Q31"/>
    <mergeCell ref="N32:Q32"/>
    <mergeCell ref="N33:Q33"/>
    <mergeCell ref="F30:H30"/>
    <mergeCell ref="I30:J30"/>
    <mergeCell ref="I31:J31"/>
    <mergeCell ref="F32:H32"/>
    <mergeCell ref="I32:J32"/>
    <mergeCell ref="C27:D27"/>
    <mergeCell ref="C28:D28"/>
    <mergeCell ref="C29:D29"/>
    <mergeCell ref="I25:J25"/>
    <mergeCell ref="I29:J29"/>
    <mergeCell ref="D19:H19"/>
    <mergeCell ref="I19:J19"/>
    <mergeCell ref="E20:H20"/>
    <mergeCell ref="E21:H21"/>
    <mergeCell ref="I20:J20"/>
    <mergeCell ref="I21:J21"/>
    <mergeCell ref="B23:J23"/>
    <mergeCell ref="F26:H26"/>
    <mergeCell ref="I26:J26"/>
    <mergeCell ref="F27:H27"/>
    <mergeCell ref="I27:J27"/>
    <mergeCell ref="I28:J28"/>
    <mergeCell ref="C16:H16"/>
    <mergeCell ref="I16:J16"/>
    <mergeCell ref="C17:H17"/>
    <mergeCell ref="I17:J17"/>
    <mergeCell ref="M11:W11"/>
    <mergeCell ref="M15:W15"/>
    <mergeCell ref="M16:W16"/>
    <mergeCell ref="M17:W17"/>
    <mergeCell ref="B9:J9"/>
    <mergeCell ref="B11:J11"/>
    <mergeCell ref="A6:J6"/>
    <mergeCell ref="A7:J7"/>
    <mergeCell ref="C14:H14"/>
    <mergeCell ref="I14:J14"/>
    <mergeCell ref="C13:H13"/>
    <mergeCell ref="I13:J13"/>
    <mergeCell ref="B10:J10"/>
    <mergeCell ref="I34:J34"/>
    <mergeCell ref="I22:J22"/>
    <mergeCell ref="F36:I36"/>
    <mergeCell ref="C36:E36"/>
    <mergeCell ref="C24:E24"/>
    <mergeCell ref="F24:J24"/>
    <mergeCell ref="C30:D30"/>
    <mergeCell ref="C31:D31"/>
    <mergeCell ref="C32:D32"/>
    <mergeCell ref="C33:D33"/>
    <mergeCell ref="F25:H25"/>
    <mergeCell ref="F28:H28"/>
    <mergeCell ref="F31:H31"/>
    <mergeCell ref="C25:D25"/>
    <mergeCell ref="C26:D26"/>
    <mergeCell ref="F29:H29"/>
    <mergeCell ref="U24:V24"/>
    <mergeCell ref="U25:V25"/>
    <mergeCell ref="M19:W19"/>
    <mergeCell ref="N25:Q25"/>
    <mergeCell ref="U31:V31"/>
    <mergeCell ref="N26:Q26"/>
    <mergeCell ref="N27:Q27"/>
    <mergeCell ref="N28:Q28"/>
    <mergeCell ref="N29:Q29"/>
    <mergeCell ref="U32:V32"/>
    <mergeCell ref="U33:V33"/>
    <mergeCell ref="R31:T33"/>
    <mergeCell ref="R25:T30"/>
    <mergeCell ref="U26:V26"/>
    <mergeCell ref="U27:V27"/>
    <mergeCell ref="U28:V28"/>
    <mergeCell ref="U29:V29"/>
    <mergeCell ref="U30:V30"/>
  </mergeCells>
  <dataValidations count="2">
    <dataValidation type="list" allowBlank="1" showInputMessage="1" showErrorMessage="1" sqref="C25:D30 C32:D33 F25:H30 F32:H33">
      <formula1>$L$6:$L$7</formula1>
    </dataValidation>
    <dataValidation type="whole" allowBlank="1" showInputMessage="1" showErrorMessage="1" sqref="C31:D31 F31:H31">
      <formula1>0</formula1>
      <formula2>1000</formula2>
    </dataValidation>
  </dataValidations>
  <pageMargins left="0.7" right="0.7" top="0.75" bottom="0.75" header="0.3" footer="0.3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153"/>
  <sheetViews>
    <sheetView tabSelected="1" view="pageBreakPreview" topLeftCell="A166" zoomScaleNormal="100" zoomScaleSheetLayoutView="100" workbookViewId="0">
      <selection activeCell="R14" sqref="R14"/>
    </sheetView>
  </sheetViews>
  <sheetFormatPr defaultRowHeight="15" x14ac:dyDescent="0.25"/>
  <cols>
    <col min="4" max="4" width="9.140625" customWidth="1"/>
    <col min="5" max="5" width="33.42578125" customWidth="1"/>
    <col min="8" max="8" width="15.28515625" customWidth="1"/>
    <col min="9" max="9" width="17.42578125" customWidth="1"/>
    <col min="10" max="10" width="11.5703125" style="66" bestFit="1" customWidth="1"/>
    <col min="11" max="16" width="9.140625" hidden="1" customWidth="1"/>
    <col min="17" max="21" width="9.140625" customWidth="1"/>
  </cols>
  <sheetData>
    <row r="1" spans="1:14" x14ac:dyDescent="0.25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N1">
        <v>0</v>
      </c>
    </row>
    <row r="2" spans="1:14" x14ac:dyDescent="0.25">
      <c r="A2" s="303"/>
      <c r="B2" s="303"/>
      <c r="C2" s="303"/>
      <c r="D2" s="303"/>
      <c r="E2" s="303"/>
      <c r="F2" s="303"/>
      <c r="G2" s="303"/>
      <c r="H2" s="303"/>
      <c r="I2" s="303"/>
      <c r="N2">
        <v>1</v>
      </c>
    </row>
    <row r="3" spans="1:14" x14ac:dyDescent="0.25">
      <c r="A3" s="303"/>
      <c r="B3" s="303"/>
      <c r="C3" s="303"/>
      <c r="D3" s="303"/>
      <c r="E3" s="303"/>
      <c r="F3" s="303"/>
      <c r="G3" s="303"/>
      <c r="H3" s="303"/>
      <c r="I3" s="303"/>
      <c r="N3">
        <v>2</v>
      </c>
    </row>
    <row r="4" spans="1:14" ht="15.75" thickBot="1" x14ac:dyDescent="0.3">
      <c r="N4">
        <v>3</v>
      </c>
    </row>
    <row r="5" spans="1:14" ht="15" customHeight="1" x14ac:dyDescent="0.25">
      <c r="A5" s="270" t="s">
        <v>84</v>
      </c>
      <c r="B5" s="271"/>
      <c r="C5" s="271"/>
      <c r="D5" s="271"/>
      <c r="E5" s="271"/>
      <c r="F5" s="271"/>
      <c r="G5" s="271"/>
      <c r="H5" s="271"/>
      <c r="I5" s="272"/>
      <c r="N5">
        <v>4</v>
      </c>
    </row>
    <row r="6" spans="1:14" ht="15" customHeight="1" thickBot="1" x14ac:dyDescent="0.3">
      <c r="A6" s="273"/>
      <c r="B6" s="274"/>
      <c r="C6" s="274"/>
      <c r="D6" s="274"/>
      <c r="E6" s="274"/>
      <c r="F6" s="274"/>
      <c r="G6" s="274"/>
      <c r="H6" s="274"/>
      <c r="I6" s="275"/>
      <c r="N6">
        <v>5</v>
      </c>
    </row>
    <row r="7" spans="1:14" ht="15" customHeight="1" thickBot="1" x14ac:dyDescent="0.3">
      <c r="A7" s="3"/>
      <c r="B7" s="3"/>
      <c r="C7" s="3"/>
      <c r="D7" s="3"/>
      <c r="E7" s="3"/>
      <c r="F7" s="3"/>
      <c r="G7" s="3"/>
      <c r="H7" s="3"/>
      <c r="I7" s="3"/>
      <c r="N7">
        <v>6</v>
      </c>
    </row>
    <row r="8" spans="1:14" ht="19.5" customHeight="1" thickBot="1" x14ac:dyDescent="0.3">
      <c r="A8" s="283" t="s">
        <v>204</v>
      </c>
      <c r="B8" s="284"/>
      <c r="C8" s="284"/>
      <c r="D8" s="284"/>
      <c r="E8" s="284"/>
      <c r="F8" s="284"/>
      <c r="G8" s="284"/>
      <c r="H8" s="284"/>
      <c r="I8" s="285"/>
      <c r="N8">
        <v>7</v>
      </c>
    </row>
    <row r="9" spans="1:14" s="32" customFormat="1" ht="38.25" customHeight="1" thickBot="1" x14ac:dyDescent="0.3">
      <c r="A9" s="278" t="s">
        <v>69</v>
      </c>
      <c r="B9" s="279"/>
      <c r="C9" s="279"/>
      <c r="D9" s="280"/>
      <c r="E9" s="278" t="s">
        <v>206</v>
      </c>
      <c r="F9" s="279"/>
      <c r="G9" s="279"/>
      <c r="H9" s="280"/>
      <c r="I9" s="31" t="s">
        <v>108</v>
      </c>
      <c r="J9" s="70" t="s">
        <v>408</v>
      </c>
      <c r="L9" s="32" t="s">
        <v>18</v>
      </c>
      <c r="N9">
        <v>8</v>
      </c>
    </row>
    <row r="10" spans="1:14" ht="15" customHeight="1" x14ac:dyDescent="0.25">
      <c r="A10" s="241" t="s">
        <v>70</v>
      </c>
      <c r="B10" s="228"/>
      <c r="C10" s="228"/>
      <c r="D10" s="228"/>
      <c r="E10" s="281" t="s">
        <v>71</v>
      </c>
      <c r="F10" s="282"/>
      <c r="G10" s="282"/>
      <c r="H10" s="282"/>
      <c r="I10" s="187">
        <v>100</v>
      </c>
      <c r="J10" s="296">
        <v>0</v>
      </c>
      <c r="K10">
        <f>I10*J10</f>
        <v>0</v>
      </c>
      <c r="N10">
        <v>9</v>
      </c>
    </row>
    <row r="11" spans="1:14" ht="15.75" thickBot="1" x14ac:dyDescent="0.3">
      <c r="A11" s="241"/>
      <c r="B11" s="228"/>
      <c r="C11" s="228"/>
      <c r="D11" s="228"/>
      <c r="E11" s="269"/>
      <c r="F11" s="269"/>
      <c r="G11" s="269"/>
      <c r="H11" s="269"/>
      <c r="I11" s="190"/>
      <c r="J11" s="296"/>
      <c r="K11">
        <f t="shared" ref="K11:K74" si="0">I11*J11</f>
        <v>0</v>
      </c>
      <c r="N11">
        <v>10</v>
      </c>
    </row>
    <row r="12" spans="1:14" ht="15" customHeight="1" x14ac:dyDescent="0.25">
      <c r="A12" s="276" t="s">
        <v>72</v>
      </c>
      <c r="B12" s="264"/>
      <c r="C12" s="264"/>
      <c r="D12" s="264"/>
      <c r="E12" s="263" t="s">
        <v>18</v>
      </c>
      <c r="F12" s="264"/>
      <c r="G12" s="264"/>
      <c r="H12" s="264"/>
      <c r="I12" s="187">
        <v>1000</v>
      </c>
      <c r="J12" s="296">
        <v>0</v>
      </c>
      <c r="K12">
        <f t="shared" si="0"/>
        <v>0</v>
      </c>
    </row>
    <row r="13" spans="1:14" ht="15" customHeight="1" thickBot="1" x14ac:dyDescent="0.3">
      <c r="A13" s="277"/>
      <c r="B13" s="255"/>
      <c r="C13" s="255"/>
      <c r="D13" s="255"/>
      <c r="E13" s="254"/>
      <c r="F13" s="255"/>
      <c r="G13" s="255"/>
      <c r="H13" s="255"/>
      <c r="I13" s="195"/>
      <c r="J13" s="296"/>
      <c r="K13">
        <f t="shared" si="0"/>
        <v>0</v>
      </c>
    </row>
    <row r="14" spans="1:14" ht="15" customHeight="1" x14ac:dyDescent="0.25">
      <c r="A14" s="238" t="s">
        <v>75</v>
      </c>
      <c r="B14" s="192"/>
      <c r="C14" s="192"/>
      <c r="D14" s="192"/>
      <c r="E14" s="263" t="s">
        <v>73</v>
      </c>
      <c r="F14" s="263"/>
      <c r="G14" s="263"/>
      <c r="H14" s="263"/>
      <c r="I14" s="71">
        <v>70</v>
      </c>
      <c r="J14" s="73">
        <v>0</v>
      </c>
      <c r="K14">
        <f t="shared" si="0"/>
        <v>0</v>
      </c>
      <c r="L14" t="s">
        <v>18</v>
      </c>
    </row>
    <row r="15" spans="1:14" ht="15" customHeight="1" x14ac:dyDescent="0.25">
      <c r="A15" s="239"/>
      <c r="B15" s="222"/>
      <c r="C15" s="222"/>
      <c r="D15" s="222"/>
      <c r="E15" s="252" t="s">
        <v>74</v>
      </c>
      <c r="F15" s="252"/>
      <c r="G15" s="252"/>
      <c r="H15" s="252"/>
      <c r="I15" s="190">
        <v>70</v>
      </c>
      <c r="J15" s="296">
        <v>0</v>
      </c>
      <c r="K15">
        <f t="shared" si="0"/>
        <v>0</v>
      </c>
    </row>
    <row r="16" spans="1:14" ht="15" customHeight="1" x14ac:dyDescent="0.25">
      <c r="A16" s="239"/>
      <c r="B16" s="222"/>
      <c r="C16" s="222"/>
      <c r="D16" s="222"/>
      <c r="E16" s="252"/>
      <c r="F16" s="252"/>
      <c r="G16" s="252"/>
      <c r="H16" s="252"/>
      <c r="I16" s="190"/>
      <c r="J16" s="296"/>
      <c r="K16">
        <f t="shared" si="0"/>
        <v>0</v>
      </c>
    </row>
    <row r="17" spans="1:11" ht="15.75" thickBot="1" x14ac:dyDescent="0.3">
      <c r="A17" s="223"/>
      <c r="B17" s="193"/>
      <c r="C17" s="193"/>
      <c r="D17" s="193"/>
      <c r="E17" s="268"/>
      <c r="F17" s="268"/>
      <c r="G17" s="268"/>
      <c r="H17" s="268"/>
      <c r="I17" s="190"/>
      <c r="J17" s="296"/>
      <c r="K17">
        <f t="shared" si="0"/>
        <v>0</v>
      </c>
    </row>
    <row r="18" spans="1:11" x14ac:dyDescent="0.25">
      <c r="A18" s="238" t="s">
        <v>76</v>
      </c>
      <c r="B18" s="192"/>
      <c r="C18" s="192"/>
      <c r="D18" s="192"/>
      <c r="E18" s="263" t="s">
        <v>77</v>
      </c>
      <c r="F18" s="264"/>
      <c r="G18" s="264"/>
      <c r="H18" s="264"/>
      <c r="I18" s="187">
        <v>70</v>
      </c>
      <c r="J18" s="296">
        <v>0</v>
      </c>
      <c r="K18">
        <f t="shared" si="0"/>
        <v>0</v>
      </c>
    </row>
    <row r="19" spans="1:11" x14ac:dyDescent="0.25">
      <c r="A19" s="239"/>
      <c r="B19" s="222"/>
      <c r="C19" s="222"/>
      <c r="D19" s="222"/>
      <c r="E19" s="252"/>
      <c r="F19" s="253"/>
      <c r="G19" s="253"/>
      <c r="H19" s="253"/>
      <c r="I19" s="190"/>
      <c r="J19" s="296"/>
      <c r="K19">
        <f t="shared" si="0"/>
        <v>0</v>
      </c>
    </row>
    <row r="20" spans="1:11" x14ac:dyDescent="0.25">
      <c r="A20" s="239"/>
      <c r="B20" s="222"/>
      <c r="C20" s="222"/>
      <c r="D20" s="222"/>
      <c r="E20" s="252" t="s">
        <v>78</v>
      </c>
      <c r="F20" s="253"/>
      <c r="G20" s="253"/>
      <c r="H20" s="253"/>
      <c r="I20" s="190"/>
      <c r="J20" s="296"/>
      <c r="K20">
        <f t="shared" si="0"/>
        <v>0</v>
      </c>
    </row>
    <row r="21" spans="1:11" ht="15.75" thickBot="1" x14ac:dyDescent="0.3">
      <c r="A21" s="251"/>
      <c r="B21" s="208"/>
      <c r="C21" s="208"/>
      <c r="D21" s="208"/>
      <c r="E21" s="254"/>
      <c r="F21" s="255"/>
      <c r="G21" s="255"/>
      <c r="H21" s="255"/>
      <c r="I21" s="195"/>
      <c r="J21" s="296"/>
      <c r="K21">
        <f t="shared" si="0"/>
        <v>0</v>
      </c>
    </row>
    <row r="22" spans="1:11" ht="15" customHeight="1" x14ac:dyDescent="0.25">
      <c r="A22" s="238" t="s">
        <v>79</v>
      </c>
      <c r="B22" s="192"/>
      <c r="C22" s="192"/>
      <c r="D22" s="192"/>
      <c r="E22" s="265" t="s">
        <v>80</v>
      </c>
      <c r="F22" s="266"/>
      <c r="G22" s="266"/>
      <c r="H22" s="267"/>
      <c r="I22" s="187">
        <v>70</v>
      </c>
      <c r="J22" s="296">
        <v>0</v>
      </c>
      <c r="K22">
        <f t="shared" si="0"/>
        <v>0</v>
      </c>
    </row>
    <row r="23" spans="1:11" x14ac:dyDescent="0.25">
      <c r="A23" s="239"/>
      <c r="B23" s="222"/>
      <c r="C23" s="222"/>
      <c r="D23" s="222"/>
      <c r="E23" s="252" t="s">
        <v>81</v>
      </c>
      <c r="F23" s="253"/>
      <c r="G23" s="253"/>
      <c r="H23" s="253"/>
      <c r="I23" s="190"/>
      <c r="J23" s="296"/>
      <c r="K23">
        <f t="shared" si="0"/>
        <v>0</v>
      </c>
    </row>
    <row r="24" spans="1:11" x14ac:dyDescent="0.25">
      <c r="A24" s="240"/>
      <c r="B24" s="193"/>
      <c r="C24" s="193"/>
      <c r="D24" s="193"/>
      <c r="E24" s="268"/>
      <c r="F24" s="269"/>
      <c r="G24" s="269"/>
      <c r="H24" s="269"/>
      <c r="I24" s="190"/>
      <c r="J24" s="296"/>
      <c r="K24">
        <f t="shared" si="0"/>
        <v>0</v>
      </c>
    </row>
    <row r="25" spans="1:11" ht="15.75" thickBot="1" x14ac:dyDescent="0.3">
      <c r="A25" s="251"/>
      <c r="B25" s="208"/>
      <c r="C25" s="208"/>
      <c r="D25" s="208"/>
      <c r="E25" s="254"/>
      <c r="F25" s="255"/>
      <c r="G25" s="255"/>
      <c r="H25" s="255"/>
      <c r="I25" s="195"/>
      <c r="J25" s="296"/>
      <c r="K25">
        <f t="shared" si="0"/>
        <v>0</v>
      </c>
    </row>
    <row r="26" spans="1:11" x14ac:dyDescent="0.25">
      <c r="A26" s="211" t="s">
        <v>406</v>
      </c>
      <c r="B26" s="233"/>
      <c r="C26" s="233"/>
      <c r="D26" s="234"/>
      <c r="E26" s="261" t="s">
        <v>81</v>
      </c>
      <c r="F26" s="192"/>
      <c r="G26" s="192"/>
      <c r="H26" s="192"/>
      <c r="I26" s="187">
        <v>70</v>
      </c>
      <c r="J26" s="296">
        <v>0</v>
      </c>
      <c r="K26">
        <f t="shared" si="0"/>
        <v>0</v>
      </c>
    </row>
    <row r="27" spans="1:11" x14ac:dyDescent="0.25">
      <c r="A27" s="241"/>
      <c r="B27" s="228"/>
      <c r="C27" s="228"/>
      <c r="D27" s="229"/>
      <c r="E27" s="248"/>
      <c r="F27" s="193"/>
      <c r="G27" s="193"/>
      <c r="H27" s="193"/>
      <c r="I27" s="190"/>
      <c r="J27" s="296"/>
      <c r="K27">
        <f t="shared" si="0"/>
        <v>0</v>
      </c>
    </row>
    <row r="28" spans="1:11" ht="15.75" thickBot="1" x14ac:dyDescent="0.3">
      <c r="A28" s="249"/>
      <c r="B28" s="259"/>
      <c r="C28" s="259"/>
      <c r="D28" s="260"/>
      <c r="E28" s="262"/>
      <c r="F28" s="208"/>
      <c r="G28" s="208"/>
      <c r="H28" s="208"/>
      <c r="I28" s="195"/>
      <c r="J28" s="296"/>
      <c r="K28">
        <f t="shared" si="0"/>
        <v>0</v>
      </c>
    </row>
    <row r="29" spans="1:11" ht="15" customHeight="1" x14ac:dyDescent="0.25">
      <c r="A29" s="211" t="s">
        <v>82</v>
      </c>
      <c r="B29" s="187"/>
      <c r="C29" s="187"/>
      <c r="D29" s="188"/>
      <c r="E29" s="201" t="s">
        <v>83</v>
      </c>
      <c r="F29" s="187"/>
      <c r="G29" s="187"/>
      <c r="H29" s="188"/>
      <c r="I29" s="187">
        <v>100</v>
      </c>
      <c r="J29" s="296">
        <v>0</v>
      </c>
      <c r="K29">
        <f t="shared" si="0"/>
        <v>0</v>
      </c>
    </row>
    <row r="30" spans="1:11" ht="15.75" thickBot="1" x14ac:dyDescent="0.3">
      <c r="A30" s="249"/>
      <c r="B30" s="195"/>
      <c r="C30" s="195"/>
      <c r="D30" s="196"/>
      <c r="E30" s="250"/>
      <c r="F30" s="195"/>
      <c r="G30" s="195"/>
      <c r="H30" s="196"/>
      <c r="I30" s="195"/>
      <c r="J30" s="296"/>
      <c r="K30">
        <f t="shared" si="0"/>
        <v>0</v>
      </c>
    </row>
    <row r="31" spans="1:11" x14ac:dyDescent="0.25">
      <c r="A31" s="211" t="s">
        <v>85</v>
      </c>
      <c r="B31" s="187"/>
      <c r="C31" s="187"/>
      <c r="D31" s="188"/>
      <c r="E31" s="201" t="s">
        <v>86</v>
      </c>
      <c r="F31" s="187"/>
      <c r="G31" s="187"/>
      <c r="H31" s="188"/>
      <c r="I31" s="187">
        <v>70</v>
      </c>
      <c r="J31" s="296">
        <v>0</v>
      </c>
      <c r="K31">
        <f t="shared" si="0"/>
        <v>0</v>
      </c>
    </row>
    <row r="32" spans="1:11" ht="15.75" thickBot="1" x14ac:dyDescent="0.3">
      <c r="A32" s="249"/>
      <c r="B32" s="195"/>
      <c r="C32" s="195"/>
      <c r="D32" s="196"/>
      <c r="E32" s="250"/>
      <c r="F32" s="195"/>
      <c r="G32" s="195"/>
      <c r="H32" s="196"/>
      <c r="I32" s="195"/>
      <c r="J32" s="296"/>
      <c r="K32">
        <f t="shared" si="0"/>
        <v>0</v>
      </c>
    </row>
    <row r="33" spans="1:11" x14ac:dyDescent="0.25">
      <c r="A33" s="238" t="s">
        <v>87</v>
      </c>
      <c r="B33" s="192"/>
      <c r="C33" s="192"/>
      <c r="D33" s="192"/>
      <c r="E33" s="256" t="s">
        <v>88</v>
      </c>
      <c r="F33" s="257"/>
      <c r="G33" s="257"/>
      <c r="H33" s="258"/>
      <c r="I33" s="187">
        <v>50</v>
      </c>
      <c r="J33" s="296">
        <v>0</v>
      </c>
      <c r="K33">
        <f t="shared" si="0"/>
        <v>0</v>
      </c>
    </row>
    <row r="34" spans="1:11" x14ac:dyDescent="0.25">
      <c r="A34" s="239"/>
      <c r="B34" s="222"/>
      <c r="C34" s="222"/>
      <c r="D34" s="222"/>
      <c r="E34" s="252" t="s">
        <v>89</v>
      </c>
      <c r="F34" s="252"/>
      <c r="G34" s="252"/>
      <c r="H34" s="252"/>
      <c r="I34" s="190"/>
      <c r="J34" s="296"/>
      <c r="K34">
        <f t="shared" si="0"/>
        <v>0</v>
      </c>
    </row>
    <row r="35" spans="1:11" x14ac:dyDescent="0.25">
      <c r="A35" s="239"/>
      <c r="B35" s="222"/>
      <c r="C35" s="222"/>
      <c r="D35" s="222"/>
      <c r="E35" s="252" t="s">
        <v>90</v>
      </c>
      <c r="F35" s="253"/>
      <c r="G35" s="253"/>
      <c r="H35" s="253"/>
      <c r="I35" s="190"/>
      <c r="J35" s="296"/>
      <c r="K35">
        <f t="shared" si="0"/>
        <v>0</v>
      </c>
    </row>
    <row r="36" spans="1:11" ht="15.75" thickBot="1" x14ac:dyDescent="0.3">
      <c r="A36" s="251"/>
      <c r="B36" s="208"/>
      <c r="C36" s="208"/>
      <c r="D36" s="208"/>
      <c r="E36" s="254"/>
      <c r="F36" s="255"/>
      <c r="G36" s="255"/>
      <c r="H36" s="255"/>
      <c r="I36" s="195"/>
      <c r="J36" s="296"/>
      <c r="K36">
        <f t="shared" si="0"/>
        <v>0</v>
      </c>
    </row>
    <row r="37" spans="1:11" ht="15" customHeight="1" x14ac:dyDescent="0.25">
      <c r="A37" s="211" t="s">
        <v>91</v>
      </c>
      <c r="B37" s="187"/>
      <c r="C37" s="187"/>
      <c r="D37" s="188"/>
      <c r="E37" s="201" t="s">
        <v>92</v>
      </c>
      <c r="F37" s="233"/>
      <c r="G37" s="233"/>
      <c r="H37" s="234"/>
      <c r="I37" s="187">
        <v>70</v>
      </c>
      <c r="J37" s="296">
        <v>0</v>
      </c>
      <c r="K37">
        <f t="shared" si="0"/>
        <v>0</v>
      </c>
    </row>
    <row r="38" spans="1:11" ht="15.75" thickBot="1" x14ac:dyDescent="0.3">
      <c r="A38" s="241"/>
      <c r="B38" s="190"/>
      <c r="C38" s="190"/>
      <c r="D38" s="191"/>
      <c r="E38" s="248" t="s">
        <v>93</v>
      </c>
      <c r="F38" s="248"/>
      <c r="G38" s="248"/>
      <c r="H38" s="248"/>
      <c r="I38" s="190"/>
      <c r="J38" s="296"/>
      <c r="K38">
        <f t="shared" si="0"/>
        <v>0</v>
      </c>
    </row>
    <row r="39" spans="1:11" ht="15" customHeight="1" x14ac:dyDescent="0.25">
      <c r="A39" s="211" t="s">
        <v>94</v>
      </c>
      <c r="B39" s="233"/>
      <c r="C39" s="233"/>
      <c r="D39" s="234"/>
      <c r="E39" s="184" t="s">
        <v>95</v>
      </c>
      <c r="F39" s="187"/>
      <c r="G39" s="187"/>
      <c r="H39" s="188"/>
      <c r="I39" s="202">
        <v>70</v>
      </c>
      <c r="J39" s="296">
        <v>0</v>
      </c>
      <c r="K39">
        <f t="shared" si="0"/>
        <v>0</v>
      </c>
    </row>
    <row r="40" spans="1:11" ht="15" customHeight="1" x14ac:dyDescent="0.25">
      <c r="A40" s="241"/>
      <c r="B40" s="228"/>
      <c r="C40" s="228"/>
      <c r="D40" s="229"/>
      <c r="E40" s="242"/>
      <c r="F40" s="243"/>
      <c r="G40" s="243"/>
      <c r="H40" s="244"/>
      <c r="I40" s="218"/>
      <c r="J40" s="296"/>
      <c r="K40">
        <f t="shared" si="0"/>
        <v>0</v>
      </c>
    </row>
    <row r="41" spans="1:11" ht="15" customHeight="1" thickBot="1" x14ac:dyDescent="0.3">
      <c r="A41" s="241"/>
      <c r="B41" s="228"/>
      <c r="C41" s="228"/>
      <c r="D41" s="229"/>
      <c r="E41" s="245" t="s">
        <v>93</v>
      </c>
      <c r="F41" s="246"/>
      <c r="G41" s="246"/>
      <c r="H41" s="247"/>
      <c r="I41" s="205"/>
      <c r="J41" s="296"/>
      <c r="K41">
        <f t="shared" si="0"/>
        <v>0</v>
      </c>
    </row>
    <row r="42" spans="1:11" ht="15" customHeight="1" thickBot="1" x14ac:dyDescent="0.3">
      <c r="A42" s="211" t="s">
        <v>96</v>
      </c>
      <c r="B42" s="233"/>
      <c r="C42" s="233"/>
      <c r="D42" s="234"/>
      <c r="E42" s="235" t="s">
        <v>93</v>
      </c>
      <c r="F42" s="236"/>
      <c r="G42" s="236"/>
      <c r="H42" s="237"/>
      <c r="I42" s="43">
        <v>70</v>
      </c>
      <c r="J42" s="73">
        <v>0</v>
      </c>
      <c r="K42">
        <f t="shared" si="0"/>
        <v>0</v>
      </c>
    </row>
    <row r="43" spans="1:11" x14ac:dyDescent="0.25">
      <c r="A43" s="238" t="s">
        <v>101</v>
      </c>
      <c r="B43" s="192"/>
      <c r="C43" s="192"/>
      <c r="D43" s="192"/>
      <c r="E43" s="197" t="s">
        <v>97</v>
      </c>
      <c r="F43" s="197"/>
      <c r="G43" s="197"/>
      <c r="H43" s="197"/>
      <c r="I43" s="202">
        <v>70</v>
      </c>
      <c r="J43" s="296">
        <v>0</v>
      </c>
      <c r="K43">
        <f t="shared" si="0"/>
        <v>0</v>
      </c>
    </row>
    <row r="44" spans="1:11" x14ac:dyDescent="0.25">
      <c r="A44" s="239"/>
      <c r="B44" s="222"/>
      <c r="C44" s="222"/>
      <c r="D44" s="222"/>
      <c r="E44" s="216" t="s">
        <v>98</v>
      </c>
      <c r="F44" s="213"/>
      <c r="G44" s="213"/>
      <c r="H44" s="213"/>
      <c r="I44" s="218"/>
      <c r="J44" s="296"/>
      <c r="K44">
        <f t="shared" si="0"/>
        <v>0</v>
      </c>
    </row>
    <row r="45" spans="1:11" x14ac:dyDescent="0.25">
      <c r="A45" s="239"/>
      <c r="B45" s="222"/>
      <c r="C45" s="222"/>
      <c r="D45" s="222"/>
      <c r="E45" s="213"/>
      <c r="F45" s="213"/>
      <c r="G45" s="213"/>
      <c r="H45" s="213"/>
      <c r="I45" s="218"/>
      <c r="J45" s="296"/>
      <c r="K45">
        <f t="shared" si="0"/>
        <v>0</v>
      </c>
    </row>
    <row r="46" spans="1:11" x14ac:dyDescent="0.25">
      <c r="A46" s="240"/>
      <c r="B46" s="193"/>
      <c r="C46" s="193"/>
      <c r="D46" s="193"/>
      <c r="E46" s="213" t="s">
        <v>99</v>
      </c>
      <c r="F46" s="213"/>
      <c r="G46" s="213"/>
      <c r="H46" s="213"/>
      <c r="I46" s="218"/>
      <c r="J46" s="296"/>
      <c r="K46">
        <f t="shared" si="0"/>
        <v>0</v>
      </c>
    </row>
    <row r="47" spans="1:11" x14ac:dyDescent="0.25">
      <c r="A47" s="240"/>
      <c r="B47" s="193"/>
      <c r="C47" s="193"/>
      <c r="D47" s="193"/>
      <c r="E47" s="216" t="s">
        <v>100</v>
      </c>
      <c r="F47" s="213"/>
      <c r="G47" s="213"/>
      <c r="H47" s="213"/>
      <c r="I47" s="218"/>
      <c r="J47" s="296"/>
      <c r="K47">
        <f t="shared" si="0"/>
        <v>0</v>
      </c>
    </row>
    <row r="48" spans="1:11" ht="15.75" thickBot="1" x14ac:dyDescent="0.3">
      <c r="A48" s="223"/>
      <c r="B48" s="193"/>
      <c r="C48" s="193"/>
      <c r="D48" s="193"/>
      <c r="E48" s="214"/>
      <c r="F48" s="214"/>
      <c r="G48" s="214"/>
      <c r="H48" s="214"/>
      <c r="I48" s="205"/>
      <c r="J48" s="296"/>
      <c r="K48">
        <f t="shared" si="0"/>
        <v>0</v>
      </c>
    </row>
    <row r="49" spans="1:16" x14ac:dyDescent="0.25">
      <c r="A49" s="186" t="s">
        <v>102</v>
      </c>
      <c r="B49" s="187"/>
      <c r="C49" s="187"/>
      <c r="D49" s="187"/>
      <c r="E49" s="197" t="s">
        <v>103</v>
      </c>
      <c r="F49" s="197"/>
      <c r="G49" s="197"/>
      <c r="H49" s="197"/>
      <c r="I49" s="187">
        <v>70</v>
      </c>
      <c r="J49" s="296">
        <v>0</v>
      </c>
      <c r="K49">
        <f t="shared" si="0"/>
        <v>0</v>
      </c>
    </row>
    <row r="50" spans="1:16" x14ac:dyDescent="0.25">
      <c r="A50" s="189"/>
      <c r="B50" s="190"/>
      <c r="C50" s="190"/>
      <c r="D50" s="190"/>
      <c r="E50" s="213" t="s">
        <v>97</v>
      </c>
      <c r="F50" s="213"/>
      <c r="G50" s="213"/>
      <c r="H50" s="213"/>
      <c r="I50" s="190"/>
      <c r="J50" s="296"/>
      <c r="K50">
        <f t="shared" si="0"/>
        <v>0</v>
      </c>
    </row>
    <row r="51" spans="1:16" ht="15.75" thickBot="1" x14ac:dyDescent="0.3">
      <c r="A51" s="189"/>
      <c r="B51" s="190"/>
      <c r="C51" s="190"/>
      <c r="D51" s="190"/>
      <c r="E51" s="214" t="s">
        <v>104</v>
      </c>
      <c r="F51" s="214"/>
      <c r="G51" s="214"/>
      <c r="H51" s="214"/>
      <c r="I51" s="190"/>
      <c r="J51" s="296"/>
      <c r="K51">
        <f t="shared" si="0"/>
        <v>0</v>
      </c>
    </row>
    <row r="52" spans="1:16" ht="15.75" thickBot="1" x14ac:dyDescent="0.3">
      <c r="A52" s="209" t="s">
        <v>105</v>
      </c>
      <c r="B52" s="210"/>
      <c r="C52" s="210"/>
      <c r="D52" s="210"/>
      <c r="E52" s="210" t="s">
        <v>93</v>
      </c>
      <c r="F52" s="210"/>
      <c r="G52" s="210"/>
      <c r="H52" s="210"/>
      <c r="I52" s="45">
        <v>70</v>
      </c>
      <c r="J52" s="73">
        <v>0</v>
      </c>
      <c r="K52">
        <f t="shared" si="0"/>
        <v>0</v>
      </c>
    </row>
    <row r="53" spans="1:16" x14ac:dyDescent="0.25">
      <c r="A53" s="186" t="s">
        <v>106</v>
      </c>
      <c r="B53" s="187"/>
      <c r="C53" s="187"/>
      <c r="D53" s="188"/>
      <c r="E53" s="197" t="s">
        <v>107</v>
      </c>
      <c r="F53" s="197"/>
      <c r="G53" s="197"/>
      <c r="H53" s="197"/>
      <c r="I53" s="71">
        <v>100</v>
      </c>
      <c r="J53" s="73">
        <v>0</v>
      </c>
      <c r="K53">
        <f t="shared" si="0"/>
        <v>0</v>
      </c>
    </row>
    <row r="54" spans="1:16" ht="15.75" thickBot="1" x14ac:dyDescent="0.3">
      <c r="A54" s="189"/>
      <c r="B54" s="190"/>
      <c r="C54" s="190"/>
      <c r="D54" s="191"/>
      <c r="E54" s="214" t="s">
        <v>97</v>
      </c>
      <c r="F54" s="214"/>
      <c r="G54" s="214"/>
      <c r="H54" s="214"/>
      <c r="I54" s="46">
        <v>70</v>
      </c>
      <c r="J54" s="73">
        <v>0</v>
      </c>
      <c r="K54">
        <f t="shared" si="0"/>
        <v>0</v>
      </c>
      <c r="P54">
        <v>0</v>
      </c>
    </row>
    <row r="55" spans="1:16" ht="15" customHeight="1" x14ac:dyDescent="0.25">
      <c r="A55" s="227" t="s">
        <v>111</v>
      </c>
      <c r="B55" s="197"/>
      <c r="C55" s="197"/>
      <c r="D55" s="197"/>
      <c r="E55" s="220" t="s">
        <v>110</v>
      </c>
      <c r="F55" s="228"/>
      <c r="G55" s="228"/>
      <c r="H55" s="229"/>
      <c r="I55" s="305" t="s">
        <v>109</v>
      </c>
      <c r="J55" s="73">
        <v>0</v>
      </c>
      <c r="K55" s="306">
        <f>IF(SUM(J55:J69)=0,0,IF(SUM(J55:J69)&lt;10,(L62-1)*20+50,215))</f>
        <v>0</v>
      </c>
      <c r="P55">
        <v>1</v>
      </c>
    </row>
    <row r="56" spans="1:16" x14ac:dyDescent="0.25">
      <c r="A56" s="225" t="s">
        <v>112</v>
      </c>
      <c r="B56" s="213"/>
      <c r="C56" s="213"/>
      <c r="D56" s="213"/>
      <c r="E56" s="220"/>
      <c r="F56" s="228"/>
      <c r="G56" s="228"/>
      <c r="H56" s="229"/>
      <c r="I56" s="218"/>
      <c r="J56" s="73">
        <v>0</v>
      </c>
      <c r="K56" s="306"/>
    </row>
    <row r="57" spans="1:16" x14ac:dyDescent="0.25">
      <c r="A57" s="225" t="s">
        <v>113</v>
      </c>
      <c r="B57" s="213"/>
      <c r="C57" s="213"/>
      <c r="D57" s="213"/>
      <c r="E57" s="220"/>
      <c r="F57" s="228"/>
      <c r="G57" s="228"/>
      <c r="H57" s="229"/>
      <c r="I57" s="218"/>
      <c r="J57" s="73">
        <v>0</v>
      </c>
      <c r="K57" s="306"/>
    </row>
    <row r="58" spans="1:16" x14ac:dyDescent="0.25">
      <c r="A58" s="225" t="s">
        <v>114</v>
      </c>
      <c r="B58" s="213"/>
      <c r="C58" s="213"/>
      <c r="D58" s="213"/>
      <c r="E58" s="220"/>
      <c r="F58" s="228"/>
      <c r="G58" s="228"/>
      <c r="H58" s="229"/>
      <c r="I58" s="218"/>
      <c r="J58" s="73">
        <v>0</v>
      </c>
      <c r="K58" s="306"/>
    </row>
    <row r="59" spans="1:16" x14ac:dyDescent="0.25">
      <c r="A59" s="225" t="s">
        <v>115</v>
      </c>
      <c r="B59" s="213"/>
      <c r="C59" s="213"/>
      <c r="D59" s="213"/>
      <c r="E59" s="220"/>
      <c r="F59" s="228"/>
      <c r="G59" s="228"/>
      <c r="H59" s="229"/>
      <c r="I59" s="218"/>
      <c r="J59" s="73">
        <v>0</v>
      </c>
      <c r="K59" s="306"/>
    </row>
    <row r="60" spans="1:16" x14ac:dyDescent="0.25">
      <c r="A60" s="225" t="s">
        <v>116</v>
      </c>
      <c r="B60" s="213"/>
      <c r="C60" s="213"/>
      <c r="D60" s="213"/>
      <c r="E60" s="220"/>
      <c r="F60" s="228"/>
      <c r="G60" s="228"/>
      <c r="H60" s="229"/>
      <c r="I60" s="218"/>
      <c r="J60" s="73">
        <v>0</v>
      </c>
      <c r="K60" s="306"/>
    </row>
    <row r="61" spans="1:16" x14ac:dyDescent="0.25">
      <c r="A61" s="225" t="s">
        <v>117</v>
      </c>
      <c r="B61" s="213"/>
      <c r="C61" s="213"/>
      <c r="D61" s="213"/>
      <c r="E61" s="220"/>
      <c r="F61" s="228"/>
      <c r="G61" s="228"/>
      <c r="H61" s="229"/>
      <c r="I61" s="218"/>
      <c r="J61" s="73">
        <v>0</v>
      </c>
      <c r="K61" s="306"/>
    </row>
    <row r="62" spans="1:16" x14ac:dyDescent="0.25">
      <c r="A62" s="225" t="s">
        <v>118</v>
      </c>
      <c r="B62" s="213"/>
      <c r="C62" s="213"/>
      <c r="D62" s="213"/>
      <c r="E62" s="220"/>
      <c r="F62" s="228"/>
      <c r="G62" s="228"/>
      <c r="H62" s="229"/>
      <c r="I62" s="218"/>
      <c r="J62" s="73">
        <v>0</v>
      </c>
      <c r="K62" s="306"/>
      <c r="L62">
        <f>SUM(J55:J69)</f>
        <v>0</v>
      </c>
    </row>
    <row r="63" spans="1:16" x14ac:dyDescent="0.25">
      <c r="A63" s="225" t="s">
        <v>119</v>
      </c>
      <c r="B63" s="213"/>
      <c r="C63" s="213"/>
      <c r="D63" s="213"/>
      <c r="E63" s="220"/>
      <c r="F63" s="228"/>
      <c r="G63" s="228"/>
      <c r="H63" s="229"/>
      <c r="I63" s="218"/>
      <c r="J63" s="73">
        <v>0</v>
      </c>
      <c r="K63" s="306"/>
    </row>
    <row r="64" spans="1:16" x14ac:dyDescent="0.25">
      <c r="A64" s="225" t="s">
        <v>120</v>
      </c>
      <c r="B64" s="213"/>
      <c r="C64" s="213"/>
      <c r="D64" s="213"/>
      <c r="E64" s="220"/>
      <c r="F64" s="228"/>
      <c r="G64" s="228"/>
      <c r="H64" s="229"/>
      <c r="I64" s="218"/>
      <c r="J64" s="73">
        <v>0</v>
      </c>
      <c r="K64" s="306"/>
    </row>
    <row r="65" spans="1:11" x14ac:dyDescent="0.25">
      <c r="A65" s="225" t="s">
        <v>121</v>
      </c>
      <c r="B65" s="213"/>
      <c r="C65" s="213"/>
      <c r="D65" s="213"/>
      <c r="E65" s="220"/>
      <c r="F65" s="228"/>
      <c r="G65" s="228"/>
      <c r="H65" s="229"/>
      <c r="I65" s="218"/>
      <c r="J65" s="73">
        <v>0</v>
      </c>
      <c r="K65" s="306"/>
    </row>
    <row r="66" spans="1:11" x14ac:dyDescent="0.25">
      <c r="A66" s="225" t="s">
        <v>122</v>
      </c>
      <c r="B66" s="213"/>
      <c r="C66" s="213"/>
      <c r="D66" s="213"/>
      <c r="E66" s="220"/>
      <c r="F66" s="228"/>
      <c r="G66" s="228"/>
      <c r="H66" s="229"/>
      <c r="I66" s="218"/>
      <c r="J66" s="73">
        <v>0</v>
      </c>
      <c r="K66" s="306"/>
    </row>
    <row r="67" spans="1:11" x14ac:dyDescent="0.25">
      <c r="A67" s="225" t="s">
        <v>123</v>
      </c>
      <c r="B67" s="213"/>
      <c r="C67" s="213"/>
      <c r="D67" s="213"/>
      <c r="E67" s="220"/>
      <c r="F67" s="228"/>
      <c r="G67" s="228"/>
      <c r="H67" s="229"/>
      <c r="I67" s="218"/>
      <c r="J67" s="73">
        <v>0</v>
      </c>
      <c r="K67" s="306"/>
    </row>
    <row r="68" spans="1:11" x14ac:dyDescent="0.25">
      <c r="A68" s="225" t="s">
        <v>124</v>
      </c>
      <c r="B68" s="213"/>
      <c r="C68" s="213"/>
      <c r="D68" s="213"/>
      <c r="E68" s="220"/>
      <c r="F68" s="228"/>
      <c r="G68" s="228"/>
      <c r="H68" s="229"/>
      <c r="I68" s="218"/>
      <c r="J68" s="73">
        <v>0</v>
      </c>
      <c r="K68" s="306"/>
    </row>
    <row r="69" spans="1:11" x14ac:dyDescent="0.25">
      <c r="A69" s="225" t="s">
        <v>125</v>
      </c>
      <c r="B69" s="213"/>
      <c r="C69" s="213"/>
      <c r="D69" s="213"/>
      <c r="E69" s="230"/>
      <c r="F69" s="231"/>
      <c r="G69" s="231"/>
      <c r="H69" s="232"/>
      <c r="I69" s="218"/>
      <c r="J69" s="73">
        <v>0</v>
      </c>
      <c r="K69" s="306"/>
    </row>
    <row r="70" spans="1:11" x14ac:dyDescent="0.25">
      <c r="A70" s="221" t="s">
        <v>126</v>
      </c>
      <c r="B70" s="222"/>
      <c r="C70" s="222"/>
      <c r="D70" s="222"/>
      <c r="E70" s="213" t="s">
        <v>127</v>
      </c>
      <c r="F70" s="213"/>
      <c r="G70" s="213"/>
      <c r="H70" s="213"/>
      <c r="I70" s="218">
        <v>60</v>
      </c>
      <c r="J70" s="296">
        <v>0</v>
      </c>
      <c r="K70">
        <f t="shared" si="0"/>
        <v>0</v>
      </c>
    </row>
    <row r="71" spans="1:11" ht="15.75" thickBot="1" x14ac:dyDescent="0.3">
      <c r="A71" s="223"/>
      <c r="B71" s="193"/>
      <c r="C71" s="193"/>
      <c r="D71" s="193"/>
      <c r="E71" s="214" t="s">
        <v>128</v>
      </c>
      <c r="F71" s="214"/>
      <c r="G71" s="214"/>
      <c r="H71" s="214"/>
      <c r="I71" s="205"/>
      <c r="J71" s="296"/>
      <c r="K71">
        <f t="shared" si="0"/>
        <v>0</v>
      </c>
    </row>
    <row r="72" spans="1:11" x14ac:dyDescent="0.25">
      <c r="A72" s="224" t="s">
        <v>130</v>
      </c>
      <c r="B72" s="197"/>
      <c r="C72" s="197"/>
      <c r="D72" s="197"/>
      <c r="E72" s="192" t="s">
        <v>129</v>
      </c>
      <c r="F72" s="192"/>
      <c r="G72" s="192"/>
      <c r="H72" s="192"/>
      <c r="I72" s="202">
        <v>100</v>
      </c>
      <c r="J72" s="296">
        <v>0</v>
      </c>
      <c r="K72">
        <f t="shared" si="0"/>
        <v>0</v>
      </c>
    </row>
    <row r="73" spans="1:11" x14ac:dyDescent="0.25">
      <c r="A73" s="225"/>
      <c r="B73" s="213"/>
      <c r="C73" s="213"/>
      <c r="D73" s="213"/>
      <c r="E73" s="222"/>
      <c r="F73" s="222"/>
      <c r="G73" s="222"/>
      <c r="H73" s="222"/>
      <c r="I73" s="218"/>
      <c r="J73" s="296"/>
      <c r="K73">
        <f t="shared" si="0"/>
        <v>0</v>
      </c>
    </row>
    <row r="74" spans="1:11" x14ac:dyDescent="0.25">
      <c r="A74" s="225" t="s">
        <v>131</v>
      </c>
      <c r="B74" s="213"/>
      <c r="C74" s="213"/>
      <c r="D74" s="213"/>
      <c r="E74" s="222"/>
      <c r="F74" s="222"/>
      <c r="G74" s="222"/>
      <c r="H74" s="222"/>
      <c r="I74" s="218"/>
      <c r="J74" s="296"/>
      <c r="K74">
        <f t="shared" si="0"/>
        <v>0</v>
      </c>
    </row>
    <row r="75" spans="1:11" x14ac:dyDescent="0.25">
      <c r="A75" s="225" t="s">
        <v>132</v>
      </c>
      <c r="B75" s="213"/>
      <c r="C75" s="213"/>
      <c r="D75" s="213"/>
      <c r="E75" s="222"/>
      <c r="F75" s="222"/>
      <c r="G75" s="222"/>
      <c r="H75" s="222"/>
      <c r="I75" s="218"/>
      <c r="J75" s="296"/>
      <c r="K75">
        <f t="shared" ref="K75:K138" si="1">I75*J75</f>
        <v>0</v>
      </c>
    </row>
    <row r="76" spans="1:11" x14ac:dyDescent="0.25">
      <c r="A76" s="225" t="s">
        <v>133</v>
      </c>
      <c r="B76" s="213"/>
      <c r="C76" s="213"/>
      <c r="D76" s="213"/>
      <c r="E76" s="222"/>
      <c r="F76" s="222"/>
      <c r="G76" s="222"/>
      <c r="H76" s="222"/>
      <c r="I76" s="218"/>
      <c r="J76" s="296"/>
      <c r="K76">
        <f t="shared" si="1"/>
        <v>0</v>
      </c>
    </row>
    <row r="77" spans="1:11" x14ac:dyDescent="0.25">
      <c r="A77" s="225" t="s">
        <v>134</v>
      </c>
      <c r="B77" s="213"/>
      <c r="C77" s="213"/>
      <c r="D77" s="213"/>
      <c r="E77" s="222"/>
      <c r="F77" s="222"/>
      <c r="G77" s="222"/>
      <c r="H77" s="222"/>
      <c r="I77" s="218"/>
      <c r="J77" s="296"/>
      <c r="K77">
        <f t="shared" si="1"/>
        <v>0</v>
      </c>
    </row>
    <row r="78" spans="1:11" x14ac:dyDescent="0.25">
      <c r="A78" s="225" t="s">
        <v>135</v>
      </c>
      <c r="B78" s="213"/>
      <c r="C78" s="213"/>
      <c r="D78" s="213"/>
      <c r="E78" s="222"/>
      <c r="F78" s="222"/>
      <c r="G78" s="222"/>
      <c r="H78" s="222"/>
      <c r="I78" s="218"/>
      <c r="J78" s="296"/>
      <c r="K78">
        <f t="shared" si="1"/>
        <v>0</v>
      </c>
    </row>
    <row r="79" spans="1:11" x14ac:dyDescent="0.25">
      <c r="A79" s="225" t="s">
        <v>136</v>
      </c>
      <c r="B79" s="213"/>
      <c r="C79" s="213"/>
      <c r="D79" s="213"/>
      <c r="E79" s="222"/>
      <c r="F79" s="222"/>
      <c r="G79" s="222"/>
      <c r="H79" s="222"/>
      <c r="I79" s="218"/>
      <c r="J79" s="296"/>
      <c r="K79">
        <f t="shared" si="1"/>
        <v>0</v>
      </c>
    </row>
    <row r="80" spans="1:11" x14ac:dyDescent="0.25">
      <c r="A80" s="225" t="s">
        <v>137</v>
      </c>
      <c r="B80" s="213"/>
      <c r="C80" s="213"/>
      <c r="D80" s="213"/>
      <c r="E80" s="222"/>
      <c r="F80" s="222"/>
      <c r="G80" s="222"/>
      <c r="H80" s="222"/>
      <c r="I80" s="218"/>
      <c r="J80" s="296"/>
      <c r="K80">
        <f t="shared" si="1"/>
        <v>0</v>
      </c>
    </row>
    <row r="81" spans="1:11" x14ac:dyDescent="0.25">
      <c r="A81" s="225" t="s">
        <v>138</v>
      </c>
      <c r="B81" s="213"/>
      <c r="C81" s="213"/>
      <c r="D81" s="213"/>
      <c r="E81" s="222"/>
      <c r="F81" s="222"/>
      <c r="G81" s="222"/>
      <c r="H81" s="222"/>
      <c r="I81" s="218"/>
      <c r="J81" s="296"/>
      <c r="K81">
        <f t="shared" si="1"/>
        <v>0</v>
      </c>
    </row>
    <row r="82" spans="1:11" ht="15.75" thickBot="1" x14ac:dyDescent="0.3">
      <c r="A82" s="226" t="s">
        <v>139</v>
      </c>
      <c r="B82" s="214"/>
      <c r="C82" s="214"/>
      <c r="D82" s="214"/>
      <c r="E82" s="193"/>
      <c r="F82" s="193"/>
      <c r="G82" s="193"/>
      <c r="H82" s="193"/>
      <c r="I82" s="205"/>
      <c r="J82" s="296"/>
      <c r="K82">
        <f t="shared" si="1"/>
        <v>0</v>
      </c>
    </row>
    <row r="83" spans="1:11" x14ac:dyDescent="0.25">
      <c r="A83" s="211" t="s">
        <v>140</v>
      </c>
      <c r="B83" s="187"/>
      <c r="C83" s="187"/>
      <c r="D83" s="188"/>
      <c r="E83" s="197" t="s">
        <v>141</v>
      </c>
      <c r="F83" s="197"/>
      <c r="G83" s="197"/>
      <c r="H83" s="197"/>
      <c r="I83" s="71">
        <v>800</v>
      </c>
      <c r="J83" s="73">
        <v>0</v>
      </c>
      <c r="K83">
        <f t="shared" si="1"/>
        <v>0</v>
      </c>
    </row>
    <row r="84" spans="1:11" x14ac:dyDescent="0.25">
      <c r="A84" s="189"/>
      <c r="B84" s="190"/>
      <c r="C84" s="190"/>
      <c r="D84" s="191"/>
      <c r="E84" s="219" t="s">
        <v>142</v>
      </c>
      <c r="F84" s="206"/>
      <c r="G84" s="206"/>
      <c r="H84" s="207"/>
      <c r="I84" s="218">
        <v>800</v>
      </c>
      <c r="J84" s="296">
        <v>0</v>
      </c>
      <c r="K84">
        <f t="shared" si="1"/>
        <v>0</v>
      </c>
    </row>
    <row r="85" spans="1:11" x14ac:dyDescent="0.25">
      <c r="A85" s="189"/>
      <c r="B85" s="190"/>
      <c r="C85" s="190"/>
      <c r="D85" s="191"/>
      <c r="E85" s="220"/>
      <c r="F85" s="190"/>
      <c r="G85" s="190"/>
      <c r="H85" s="191"/>
      <c r="I85" s="205"/>
      <c r="J85" s="296"/>
      <c r="K85">
        <f t="shared" si="1"/>
        <v>0</v>
      </c>
    </row>
    <row r="86" spans="1:11" ht="15.75" thickBot="1" x14ac:dyDescent="0.3">
      <c r="A86" s="189"/>
      <c r="B86" s="190"/>
      <c r="C86" s="190"/>
      <c r="D86" s="191"/>
      <c r="E86" s="215"/>
      <c r="F86" s="190"/>
      <c r="G86" s="190"/>
      <c r="H86" s="191"/>
      <c r="I86" s="205"/>
      <c r="J86" s="296"/>
      <c r="K86">
        <f t="shared" si="1"/>
        <v>0</v>
      </c>
    </row>
    <row r="87" spans="1:11" ht="15.75" thickBot="1" x14ac:dyDescent="0.3">
      <c r="A87" s="209" t="s">
        <v>143</v>
      </c>
      <c r="B87" s="210"/>
      <c r="C87" s="210"/>
      <c r="D87" s="210"/>
      <c r="E87" s="210" t="s">
        <v>144</v>
      </c>
      <c r="F87" s="210"/>
      <c r="G87" s="210"/>
      <c r="H87" s="210"/>
      <c r="I87" s="45">
        <v>100</v>
      </c>
      <c r="J87" s="73">
        <v>0</v>
      </c>
      <c r="K87">
        <f t="shared" si="1"/>
        <v>0</v>
      </c>
    </row>
    <row r="88" spans="1:11" x14ac:dyDescent="0.25">
      <c r="A88" s="211" t="s">
        <v>145</v>
      </c>
      <c r="B88" s="187"/>
      <c r="C88" s="187"/>
      <c r="D88" s="188"/>
      <c r="E88" s="212" t="s">
        <v>146</v>
      </c>
      <c r="F88" s="197"/>
      <c r="G88" s="197"/>
      <c r="H88" s="197"/>
      <c r="I88" s="202">
        <v>400</v>
      </c>
      <c r="J88" s="296">
        <v>0</v>
      </c>
      <c r="K88">
        <f t="shared" si="1"/>
        <v>0</v>
      </c>
    </row>
    <row r="89" spans="1:11" x14ac:dyDescent="0.25">
      <c r="A89" s="189"/>
      <c r="B89" s="190"/>
      <c r="C89" s="190"/>
      <c r="D89" s="191"/>
      <c r="E89" s="213"/>
      <c r="F89" s="213"/>
      <c r="G89" s="213"/>
      <c r="H89" s="213"/>
      <c r="I89" s="218"/>
      <c r="J89" s="296"/>
      <c r="K89">
        <f t="shared" si="1"/>
        <v>0</v>
      </c>
    </row>
    <row r="90" spans="1:11" x14ac:dyDescent="0.25">
      <c r="A90" s="189"/>
      <c r="B90" s="190"/>
      <c r="C90" s="190"/>
      <c r="D90" s="191"/>
      <c r="E90" s="216" t="s">
        <v>147</v>
      </c>
      <c r="F90" s="213"/>
      <c r="G90" s="213"/>
      <c r="H90" s="213"/>
      <c r="I90" s="218"/>
      <c r="J90" s="296"/>
      <c r="K90">
        <f t="shared" si="1"/>
        <v>0</v>
      </c>
    </row>
    <row r="91" spans="1:11" ht="15.75" thickBot="1" x14ac:dyDescent="0.3">
      <c r="A91" s="194"/>
      <c r="B91" s="195"/>
      <c r="C91" s="195"/>
      <c r="D91" s="196"/>
      <c r="E91" s="217"/>
      <c r="F91" s="217"/>
      <c r="G91" s="217"/>
      <c r="H91" s="217"/>
      <c r="I91" s="198"/>
      <c r="J91" s="296"/>
      <c r="K91">
        <f t="shared" si="1"/>
        <v>0</v>
      </c>
    </row>
    <row r="92" spans="1:11" ht="15.75" thickBot="1" x14ac:dyDescent="0.3">
      <c r="A92" s="209" t="s">
        <v>149</v>
      </c>
      <c r="B92" s="210"/>
      <c r="C92" s="210"/>
      <c r="D92" s="210"/>
      <c r="E92" s="210" t="s">
        <v>148</v>
      </c>
      <c r="F92" s="210"/>
      <c r="G92" s="210"/>
      <c r="H92" s="210"/>
      <c r="I92" s="45">
        <v>100</v>
      </c>
      <c r="J92" s="73">
        <v>0</v>
      </c>
      <c r="K92">
        <f t="shared" si="1"/>
        <v>0</v>
      </c>
    </row>
    <row r="93" spans="1:11" x14ac:dyDescent="0.25">
      <c r="A93" s="211" t="s">
        <v>151</v>
      </c>
      <c r="B93" s="187"/>
      <c r="C93" s="187"/>
      <c r="D93" s="188"/>
      <c r="E93" s="212" t="s">
        <v>150</v>
      </c>
      <c r="F93" s="197"/>
      <c r="G93" s="197"/>
      <c r="H93" s="197"/>
      <c r="I93" s="184">
        <v>100</v>
      </c>
      <c r="J93" s="296">
        <v>0</v>
      </c>
      <c r="K93">
        <f t="shared" si="1"/>
        <v>0</v>
      </c>
    </row>
    <row r="94" spans="1:11" x14ac:dyDescent="0.25">
      <c r="A94" s="189"/>
      <c r="B94" s="190"/>
      <c r="C94" s="190"/>
      <c r="D94" s="191"/>
      <c r="E94" s="213"/>
      <c r="F94" s="213"/>
      <c r="G94" s="213"/>
      <c r="H94" s="213"/>
      <c r="I94" s="215"/>
      <c r="J94" s="296"/>
      <c r="K94">
        <f t="shared" si="1"/>
        <v>0</v>
      </c>
    </row>
    <row r="95" spans="1:11" ht="15.75" thickBot="1" x14ac:dyDescent="0.3">
      <c r="A95" s="189"/>
      <c r="B95" s="190"/>
      <c r="C95" s="190"/>
      <c r="D95" s="191"/>
      <c r="E95" s="214"/>
      <c r="F95" s="214"/>
      <c r="G95" s="214"/>
      <c r="H95" s="214"/>
      <c r="I95" s="215"/>
      <c r="J95" s="296"/>
      <c r="K95">
        <f t="shared" si="1"/>
        <v>0</v>
      </c>
    </row>
    <row r="96" spans="1:11" x14ac:dyDescent="0.25">
      <c r="A96" s="186" t="s">
        <v>152</v>
      </c>
      <c r="B96" s="187"/>
      <c r="C96" s="187"/>
      <c r="D96" s="188"/>
      <c r="E96" s="202" t="s">
        <v>153</v>
      </c>
      <c r="F96" s="203"/>
      <c r="G96" s="203"/>
      <c r="H96" s="204"/>
      <c r="I96" s="202">
        <v>60</v>
      </c>
      <c r="J96" s="296">
        <v>0</v>
      </c>
      <c r="K96">
        <f t="shared" si="1"/>
        <v>0</v>
      </c>
    </row>
    <row r="97" spans="1:11" ht="15.75" thickBot="1" x14ac:dyDescent="0.3">
      <c r="A97" s="189"/>
      <c r="B97" s="190"/>
      <c r="C97" s="190"/>
      <c r="D97" s="191"/>
      <c r="E97" s="205" t="s">
        <v>154</v>
      </c>
      <c r="F97" s="206"/>
      <c r="G97" s="206"/>
      <c r="H97" s="207"/>
      <c r="I97" s="205"/>
      <c r="J97" s="296"/>
      <c r="K97">
        <f t="shared" si="1"/>
        <v>0</v>
      </c>
    </row>
    <row r="98" spans="1:11" x14ac:dyDescent="0.25">
      <c r="A98" s="186" t="s">
        <v>155</v>
      </c>
      <c r="B98" s="187"/>
      <c r="C98" s="187"/>
      <c r="D98" s="188"/>
      <c r="E98" s="192" t="s">
        <v>156</v>
      </c>
      <c r="F98" s="192"/>
      <c r="G98" s="192"/>
      <c r="H98" s="192"/>
      <c r="I98" s="47">
        <v>60</v>
      </c>
      <c r="J98" s="73">
        <v>0</v>
      </c>
      <c r="K98">
        <f t="shared" si="1"/>
        <v>0</v>
      </c>
    </row>
    <row r="99" spans="1:11" ht="15.75" thickBot="1" x14ac:dyDescent="0.3">
      <c r="A99" s="194"/>
      <c r="B99" s="195"/>
      <c r="C99" s="195"/>
      <c r="D99" s="196"/>
      <c r="E99" s="208" t="s">
        <v>157</v>
      </c>
      <c r="F99" s="208"/>
      <c r="G99" s="208"/>
      <c r="H99" s="208"/>
      <c r="I99" s="49">
        <v>30</v>
      </c>
      <c r="J99" s="73">
        <v>0</v>
      </c>
      <c r="K99">
        <f t="shared" si="1"/>
        <v>0</v>
      </c>
    </row>
    <row r="100" spans="1:11" x14ac:dyDescent="0.25">
      <c r="A100" s="186" t="s">
        <v>158</v>
      </c>
      <c r="B100" s="187"/>
      <c r="C100" s="187"/>
      <c r="D100" s="188"/>
      <c r="E100" s="201" t="s">
        <v>159</v>
      </c>
      <c r="F100" s="187"/>
      <c r="G100" s="187"/>
      <c r="H100" s="188"/>
      <c r="I100" s="184">
        <v>50</v>
      </c>
      <c r="J100" s="296">
        <v>0</v>
      </c>
      <c r="K100">
        <f t="shared" si="1"/>
        <v>0</v>
      </c>
    </row>
    <row r="101" spans="1:11" ht="15.75" thickBot="1" x14ac:dyDescent="0.3">
      <c r="A101" s="194"/>
      <c r="B101" s="195"/>
      <c r="C101" s="195"/>
      <c r="D101" s="196"/>
      <c r="E101" s="185"/>
      <c r="F101" s="195"/>
      <c r="G101" s="195"/>
      <c r="H101" s="196"/>
      <c r="I101" s="185"/>
      <c r="J101" s="296"/>
      <c r="K101">
        <f t="shared" si="1"/>
        <v>0</v>
      </c>
    </row>
    <row r="102" spans="1:11" x14ac:dyDescent="0.25">
      <c r="A102" s="186" t="s">
        <v>160</v>
      </c>
      <c r="B102" s="187"/>
      <c r="C102" s="187"/>
      <c r="D102" s="188"/>
      <c r="E102" s="192" t="s">
        <v>161</v>
      </c>
      <c r="F102" s="192"/>
      <c r="G102" s="192"/>
      <c r="H102" s="192"/>
      <c r="I102" s="47">
        <v>70</v>
      </c>
      <c r="J102" s="73">
        <v>0</v>
      </c>
      <c r="K102">
        <f t="shared" si="1"/>
        <v>0</v>
      </c>
    </row>
    <row r="103" spans="1:11" ht="15.75" thickBot="1" x14ac:dyDescent="0.3">
      <c r="A103" s="189"/>
      <c r="B103" s="190"/>
      <c r="C103" s="190"/>
      <c r="D103" s="191"/>
      <c r="E103" s="193" t="s">
        <v>162</v>
      </c>
      <c r="F103" s="193"/>
      <c r="G103" s="193"/>
      <c r="H103" s="193"/>
      <c r="I103" s="48">
        <v>50</v>
      </c>
      <c r="J103" s="73">
        <v>0</v>
      </c>
      <c r="K103">
        <f t="shared" si="1"/>
        <v>0</v>
      </c>
    </row>
    <row r="104" spans="1:11" x14ac:dyDescent="0.25">
      <c r="A104" s="186" t="s">
        <v>163</v>
      </c>
      <c r="B104" s="187"/>
      <c r="C104" s="187"/>
      <c r="D104" s="188"/>
      <c r="E104" s="197" t="s">
        <v>164</v>
      </c>
      <c r="F104" s="197"/>
      <c r="G104" s="197"/>
      <c r="H104" s="197"/>
      <c r="I104" s="184">
        <v>70</v>
      </c>
      <c r="J104" s="296">
        <v>0</v>
      </c>
      <c r="K104">
        <f t="shared" si="1"/>
        <v>0</v>
      </c>
    </row>
    <row r="105" spans="1:11" ht="15.75" thickBot="1" x14ac:dyDescent="0.3">
      <c r="A105" s="194"/>
      <c r="B105" s="195"/>
      <c r="C105" s="195"/>
      <c r="D105" s="196"/>
      <c r="E105" s="198" t="s">
        <v>165</v>
      </c>
      <c r="F105" s="199"/>
      <c r="G105" s="199"/>
      <c r="H105" s="200"/>
      <c r="I105" s="185"/>
      <c r="J105" s="296"/>
      <c r="K105">
        <f t="shared" si="1"/>
        <v>0</v>
      </c>
    </row>
    <row r="106" spans="1:11" x14ac:dyDescent="0.25">
      <c r="A106" s="186" t="s">
        <v>166</v>
      </c>
      <c r="B106" s="187"/>
      <c r="C106" s="187"/>
      <c r="D106" s="188"/>
      <c r="E106" s="197" t="s">
        <v>167</v>
      </c>
      <c r="F106" s="197"/>
      <c r="G106" s="197"/>
      <c r="H106" s="197"/>
      <c r="I106" s="47">
        <v>70</v>
      </c>
      <c r="J106" s="73">
        <v>0</v>
      </c>
      <c r="K106">
        <f t="shared" si="1"/>
        <v>0</v>
      </c>
    </row>
    <row r="107" spans="1:11" ht="15.75" thickBot="1" x14ac:dyDescent="0.3">
      <c r="A107" s="194"/>
      <c r="B107" s="195"/>
      <c r="C107" s="195"/>
      <c r="D107" s="196"/>
      <c r="E107" s="286" t="s">
        <v>168</v>
      </c>
      <c r="F107" s="199"/>
      <c r="G107" s="199"/>
      <c r="H107" s="200"/>
      <c r="I107" s="48">
        <v>60</v>
      </c>
      <c r="J107" s="73">
        <v>0</v>
      </c>
      <c r="K107">
        <f t="shared" si="1"/>
        <v>0</v>
      </c>
    </row>
    <row r="108" spans="1:11" x14ac:dyDescent="0.25">
      <c r="A108" s="186" t="s">
        <v>171</v>
      </c>
      <c r="B108" s="187"/>
      <c r="C108" s="187"/>
      <c r="D108" s="188"/>
      <c r="E108" s="197" t="s">
        <v>167</v>
      </c>
      <c r="F108" s="197"/>
      <c r="G108" s="197"/>
      <c r="H108" s="197"/>
      <c r="I108" s="47">
        <v>70</v>
      </c>
      <c r="J108" s="73">
        <v>0</v>
      </c>
      <c r="K108">
        <f t="shared" si="1"/>
        <v>0</v>
      </c>
    </row>
    <row r="109" spans="1:11" ht="15.75" thickBot="1" x14ac:dyDescent="0.3">
      <c r="A109" s="189"/>
      <c r="B109" s="190"/>
      <c r="C109" s="190"/>
      <c r="D109" s="191"/>
      <c r="E109" s="219" t="s">
        <v>168</v>
      </c>
      <c r="F109" s="206"/>
      <c r="G109" s="206"/>
      <c r="H109" s="207"/>
      <c r="I109" s="48">
        <v>60</v>
      </c>
      <c r="J109" s="73">
        <v>0</v>
      </c>
      <c r="K109">
        <f t="shared" si="1"/>
        <v>0</v>
      </c>
    </row>
    <row r="110" spans="1:11" x14ac:dyDescent="0.25">
      <c r="A110" s="287" t="s">
        <v>169</v>
      </c>
      <c r="B110" s="192"/>
      <c r="C110" s="192"/>
      <c r="D110" s="192"/>
      <c r="E110" s="261" t="s">
        <v>170</v>
      </c>
      <c r="F110" s="192"/>
      <c r="G110" s="192"/>
      <c r="H110" s="192"/>
      <c r="I110" s="202">
        <v>100</v>
      </c>
      <c r="J110" s="296">
        <v>0</v>
      </c>
      <c r="K110">
        <f t="shared" si="1"/>
        <v>0</v>
      </c>
    </row>
    <row r="111" spans="1:11" ht="15.75" thickBot="1" x14ac:dyDescent="0.3">
      <c r="A111" s="223"/>
      <c r="B111" s="193"/>
      <c r="C111" s="193"/>
      <c r="D111" s="193"/>
      <c r="E111" s="193"/>
      <c r="F111" s="193"/>
      <c r="G111" s="193"/>
      <c r="H111" s="193"/>
      <c r="I111" s="205"/>
      <c r="J111" s="296"/>
      <c r="K111">
        <f t="shared" si="1"/>
        <v>0</v>
      </c>
    </row>
    <row r="112" spans="1:11" ht="15.75" thickBot="1" x14ac:dyDescent="0.3">
      <c r="A112" s="288" t="s">
        <v>172</v>
      </c>
      <c r="B112" s="289"/>
      <c r="C112" s="289"/>
      <c r="D112" s="289"/>
      <c r="E112" s="289" t="s">
        <v>173</v>
      </c>
      <c r="F112" s="289"/>
      <c r="G112" s="289"/>
      <c r="H112" s="289"/>
      <c r="I112" s="44">
        <v>100</v>
      </c>
      <c r="J112" s="73">
        <v>0</v>
      </c>
      <c r="K112">
        <f t="shared" si="1"/>
        <v>0</v>
      </c>
    </row>
    <row r="113" spans="1:11" x14ac:dyDescent="0.25">
      <c r="A113" s="287" t="s">
        <v>174</v>
      </c>
      <c r="B113" s="192"/>
      <c r="C113" s="192"/>
      <c r="D113" s="192"/>
      <c r="E113" s="197" t="s">
        <v>175</v>
      </c>
      <c r="F113" s="197"/>
      <c r="G113" s="197"/>
      <c r="H113" s="197"/>
      <c r="I113" s="47">
        <v>50</v>
      </c>
      <c r="J113" s="73">
        <v>0</v>
      </c>
      <c r="K113">
        <f t="shared" si="1"/>
        <v>0</v>
      </c>
    </row>
    <row r="114" spans="1:11" x14ac:dyDescent="0.25">
      <c r="A114" s="221"/>
      <c r="B114" s="222"/>
      <c r="C114" s="222"/>
      <c r="D114" s="222"/>
      <c r="E114" s="213" t="s">
        <v>176</v>
      </c>
      <c r="F114" s="213"/>
      <c r="G114" s="213"/>
      <c r="H114" s="213"/>
      <c r="I114" s="72">
        <v>100</v>
      </c>
      <c r="J114" s="73">
        <v>0</v>
      </c>
      <c r="K114">
        <f t="shared" si="1"/>
        <v>0</v>
      </c>
    </row>
    <row r="115" spans="1:11" ht="15.75" thickBot="1" x14ac:dyDescent="0.3">
      <c r="A115" s="251"/>
      <c r="B115" s="208"/>
      <c r="C115" s="208"/>
      <c r="D115" s="208"/>
      <c r="E115" s="217" t="s">
        <v>177</v>
      </c>
      <c r="F115" s="217"/>
      <c r="G115" s="217"/>
      <c r="H115" s="217"/>
      <c r="I115" s="49">
        <v>100</v>
      </c>
      <c r="J115" s="73">
        <v>0</v>
      </c>
      <c r="K115">
        <f t="shared" si="1"/>
        <v>0</v>
      </c>
    </row>
    <row r="116" spans="1:11" ht="15.75" thickBot="1" x14ac:dyDescent="0.3">
      <c r="A116" s="288" t="s">
        <v>178</v>
      </c>
      <c r="B116" s="289"/>
      <c r="C116" s="289"/>
      <c r="D116" s="289"/>
      <c r="E116" s="289" t="s">
        <v>179</v>
      </c>
      <c r="F116" s="289"/>
      <c r="G116" s="289"/>
      <c r="H116" s="289"/>
      <c r="I116" s="44">
        <v>80</v>
      </c>
      <c r="J116" s="73">
        <v>0</v>
      </c>
      <c r="K116">
        <f t="shared" si="1"/>
        <v>0</v>
      </c>
    </row>
    <row r="117" spans="1:11" x14ac:dyDescent="0.25">
      <c r="A117" s="287" t="s">
        <v>180</v>
      </c>
      <c r="B117" s="192"/>
      <c r="C117" s="192"/>
      <c r="D117" s="192"/>
      <c r="E117" s="261" t="s">
        <v>181</v>
      </c>
      <c r="F117" s="192"/>
      <c r="G117" s="192"/>
      <c r="H117" s="192"/>
      <c r="I117" s="202">
        <v>50</v>
      </c>
      <c r="J117" s="296">
        <v>0</v>
      </c>
      <c r="K117">
        <f t="shared" si="1"/>
        <v>0</v>
      </c>
    </row>
    <row r="118" spans="1:11" x14ac:dyDescent="0.25">
      <c r="A118" s="221"/>
      <c r="B118" s="222"/>
      <c r="C118" s="222"/>
      <c r="D118" s="222"/>
      <c r="E118" s="222"/>
      <c r="F118" s="222"/>
      <c r="G118" s="222"/>
      <c r="H118" s="222"/>
      <c r="I118" s="218"/>
      <c r="J118" s="296"/>
      <c r="K118">
        <f t="shared" si="1"/>
        <v>0</v>
      </c>
    </row>
    <row r="119" spans="1:11" x14ac:dyDescent="0.25">
      <c r="A119" s="221"/>
      <c r="B119" s="222"/>
      <c r="C119" s="222"/>
      <c r="D119" s="222"/>
      <c r="E119" s="222"/>
      <c r="F119" s="222"/>
      <c r="G119" s="222"/>
      <c r="H119" s="222"/>
      <c r="I119" s="218"/>
      <c r="J119" s="296"/>
      <c r="K119">
        <f t="shared" si="1"/>
        <v>0</v>
      </c>
    </row>
    <row r="120" spans="1:11" x14ac:dyDescent="0.25">
      <c r="A120" s="221"/>
      <c r="B120" s="222"/>
      <c r="C120" s="222"/>
      <c r="D120" s="222"/>
      <c r="E120" s="290" t="s">
        <v>182</v>
      </c>
      <c r="F120" s="222"/>
      <c r="G120" s="222"/>
      <c r="H120" s="222"/>
      <c r="I120" s="218">
        <v>40</v>
      </c>
      <c r="J120" s="296">
        <v>0</v>
      </c>
      <c r="K120">
        <f t="shared" si="1"/>
        <v>0</v>
      </c>
    </row>
    <row r="121" spans="1:11" x14ac:dyDescent="0.25">
      <c r="A121" s="221"/>
      <c r="B121" s="222"/>
      <c r="C121" s="222"/>
      <c r="D121" s="222"/>
      <c r="E121" s="222"/>
      <c r="F121" s="222"/>
      <c r="G121" s="222"/>
      <c r="H121" s="222"/>
      <c r="I121" s="218"/>
      <c r="J121" s="296"/>
      <c r="K121">
        <f t="shared" si="1"/>
        <v>0</v>
      </c>
    </row>
    <row r="122" spans="1:11" x14ac:dyDescent="0.25">
      <c r="A122" s="221"/>
      <c r="B122" s="222"/>
      <c r="C122" s="222"/>
      <c r="D122" s="222"/>
      <c r="E122" s="222"/>
      <c r="F122" s="222"/>
      <c r="G122" s="222"/>
      <c r="H122" s="222"/>
      <c r="I122" s="218"/>
      <c r="J122" s="296"/>
      <c r="K122">
        <f t="shared" si="1"/>
        <v>0</v>
      </c>
    </row>
    <row r="123" spans="1:11" ht="15.75" thickBot="1" x14ac:dyDescent="0.3">
      <c r="A123" s="223"/>
      <c r="B123" s="193"/>
      <c r="C123" s="193"/>
      <c r="D123" s="193"/>
      <c r="E123" s="214" t="s">
        <v>183</v>
      </c>
      <c r="F123" s="214"/>
      <c r="G123" s="214"/>
      <c r="H123" s="214"/>
      <c r="I123" s="48">
        <v>50</v>
      </c>
      <c r="J123" s="73">
        <v>0</v>
      </c>
      <c r="K123">
        <f t="shared" si="1"/>
        <v>0</v>
      </c>
    </row>
    <row r="124" spans="1:11" x14ac:dyDescent="0.25">
      <c r="A124" s="287" t="s">
        <v>184</v>
      </c>
      <c r="B124" s="192"/>
      <c r="C124" s="192"/>
      <c r="D124" s="192"/>
      <c r="E124" s="192" t="s">
        <v>185</v>
      </c>
      <c r="F124" s="192"/>
      <c r="G124" s="192"/>
      <c r="H124" s="192"/>
      <c r="I124" s="47">
        <v>40</v>
      </c>
      <c r="J124" s="73">
        <v>0</v>
      </c>
      <c r="K124">
        <f t="shared" si="1"/>
        <v>0</v>
      </c>
    </row>
    <row r="125" spans="1:11" x14ac:dyDescent="0.25">
      <c r="A125" s="221"/>
      <c r="B125" s="222"/>
      <c r="C125" s="222"/>
      <c r="D125" s="222"/>
      <c r="E125" s="290" t="s">
        <v>186</v>
      </c>
      <c r="F125" s="222"/>
      <c r="G125" s="222"/>
      <c r="H125" s="222"/>
      <c r="I125" s="218">
        <v>100</v>
      </c>
      <c r="J125" s="296">
        <v>0</v>
      </c>
      <c r="K125">
        <f t="shared" si="1"/>
        <v>0</v>
      </c>
    </row>
    <row r="126" spans="1:11" x14ac:dyDescent="0.25">
      <c r="A126" s="221"/>
      <c r="B126" s="222"/>
      <c r="C126" s="222"/>
      <c r="D126" s="222"/>
      <c r="E126" s="222"/>
      <c r="F126" s="222"/>
      <c r="G126" s="222"/>
      <c r="H126" s="222"/>
      <c r="I126" s="218"/>
      <c r="J126" s="296"/>
      <c r="K126">
        <f t="shared" si="1"/>
        <v>0</v>
      </c>
    </row>
    <row r="127" spans="1:11" x14ac:dyDescent="0.25">
      <c r="A127" s="221"/>
      <c r="B127" s="222"/>
      <c r="C127" s="222"/>
      <c r="D127" s="222"/>
      <c r="E127" s="290" t="s">
        <v>187</v>
      </c>
      <c r="F127" s="222"/>
      <c r="G127" s="222"/>
      <c r="H127" s="222"/>
      <c r="I127" s="218">
        <v>40</v>
      </c>
      <c r="J127" s="296">
        <v>0</v>
      </c>
      <c r="K127">
        <f t="shared" si="1"/>
        <v>0</v>
      </c>
    </row>
    <row r="128" spans="1:11" ht="15.75" thickBot="1" x14ac:dyDescent="0.3">
      <c r="A128" s="223"/>
      <c r="B128" s="193"/>
      <c r="C128" s="193"/>
      <c r="D128" s="193"/>
      <c r="E128" s="193"/>
      <c r="F128" s="193"/>
      <c r="G128" s="193"/>
      <c r="H128" s="193"/>
      <c r="I128" s="205"/>
      <c r="J128" s="296"/>
      <c r="K128">
        <f t="shared" si="1"/>
        <v>0</v>
      </c>
    </row>
    <row r="129" spans="1:11" ht="15.75" thickBot="1" x14ac:dyDescent="0.3">
      <c r="A129" s="209" t="s">
        <v>189</v>
      </c>
      <c r="B129" s="210"/>
      <c r="C129" s="210"/>
      <c r="D129" s="210"/>
      <c r="E129" s="210" t="s">
        <v>188</v>
      </c>
      <c r="F129" s="210"/>
      <c r="G129" s="210"/>
      <c r="H129" s="210"/>
      <c r="I129" s="45">
        <v>150</v>
      </c>
      <c r="J129" s="73">
        <v>0</v>
      </c>
      <c r="K129">
        <f t="shared" si="1"/>
        <v>0</v>
      </c>
    </row>
    <row r="130" spans="1:11" ht="15" customHeight="1" x14ac:dyDescent="0.25">
      <c r="A130" s="287" t="s">
        <v>190</v>
      </c>
      <c r="B130" s="192"/>
      <c r="C130" s="192"/>
      <c r="D130" s="192"/>
      <c r="E130" s="261" t="s">
        <v>195</v>
      </c>
      <c r="F130" s="261" t="s">
        <v>191</v>
      </c>
      <c r="G130" s="192"/>
      <c r="H130" s="293" t="s">
        <v>192</v>
      </c>
      <c r="I130" s="202">
        <v>100</v>
      </c>
      <c r="J130" s="296">
        <v>0</v>
      </c>
      <c r="K130">
        <f t="shared" si="1"/>
        <v>0</v>
      </c>
    </row>
    <row r="131" spans="1:11" x14ac:dyDescent="0.25">
      <c r="A131" s="221"/>
      <c r="B131" s="222"/>
      <c r="C131" s="222"/>
      <c r="D131" s="222"/>
      <c r="E131" s="222"/>
      <c r="F131" s="222"/>
      <c r="G131" s="222"/>
      <c r="H131" s="294"/>
      <c r="I131" s="218"/>
      <c r="J131" s="296"/>
      <c r="K131">
        <f t="shared" si="1"/>
        <v>0</v>
      </c>
    </row>
    <row r="132" spans="1:11" x14ac:dyDescent="0.25">
      <c r="A132" s="221"/>
      <c r="B132" s="222"/>
      <c r="C132" s="222"/>
      <c r="D132" s="222"/>
      <c r="E132" s="222"/>
      <c r="F132" s="222"/>
      <c r="G132" s="222"/>
      <c r="H132" s="294" t="s">
        <v>193</v>
      </c>
      <c r="I132" s="218">
        <v>140</v>
      </c>
      <c r="J132" s="296">
        <v>0</v>
      </c>
      <c r="K132">
        <f t="shared" si="1"/>
        <v>0</v>
      </c>
    </row>
    <row r="133" spans="1:11" x14ac:dyDescent="0.25">
      <c r="A133" s="221"/>
      <c r="B133" s="222"/>
      <c r="C133" s="222"/>
      <c r="D133" s="222"/>
      <c r="E133" s="222"/>
      <c r="F133" s="222"/>
      <c r="G133" s="222"/>
      <c r="H133" s="294"/>
      <c r="I133" s="218"/>
      <c r="J133" s="296"/>
      <c r="K133">
        <f t="shared" si="1"/>
        <v>0</v>
      </c>
    </row>
    <row r="134" spans="1:11" ht="15" customHeight="1" x14ac:dyDescent="0.25">
      <c r="A134" s="221"/>
      <c r="B134" s="222"/>
      <c r="C134" s="222"/>
      <c r="D134" s="222"/>
      <c r="E134" s="222"/>
      <c r="F134" s="290" t="s">
        <v>194</v>
      </c>
      <c r="G134" s="222"/>
      <c r="H134" s="294" t="s">
        <v>192</v>
      </c>
      <c r="I134" s="218">
        <v>400</v>
      </c>
      <c r="J134" s="296">
        <v>0</v>
      </c>
      <c r="K134">
        <f t="shared" si="1"/>
        <v>0</v>
      </c>
    </row>
    <row r="135" spans="1:11" x14ac:dyDescent="0.25">
      <c r="A135" s="221"/>
      <c r="B135" s="222"/>
      <c r="C135" s="222"/>
      <c r="D135" s="222"/>
      <c r="E135" s="222"/>
      <c r="F135" s="222"/>
      <c r="G135" s="222"/>
      <c r="H135" s="294"/>
      <c r="I135" s="218"/>
      <c r="J135" s="296"/>
      <c r="K135">
        <f t="shared" si="1"/>
        <v>0</v>
      </c>
    </row>
    <row r="136" spans="1:11" x14ac:dyDescent="0.25">
      <c r="A136" s="221"/>
      <c r="B136" s="222"/>
      <c r="C136" s="222"/>
      <c r="D136" s="222"/>
      <c r="E136" s="222"/>
      <c r="F136" s="222"/>
      <c r="G136" s="222"/>
      <c r="H136" s="294" t="s">
        <v>193</v>
      </c>
      <c r="I136" s="218">
        <v>550</v>
      </c>
      <c r="J136" s="296">
        <v>0</v>
      </c>
      <c r="K136">
        <f t="shared" si="1"/>
        <v>0</v>
      </c>
    </row>
    <row r="137" spans="1:11" ht="15.75" thickBot="1" x14ac:dyDescent="0.3">
      <c r="A137" s="223"/>
      <c r="B137" s="193"/>
      <c r="C137" s="193"/>
      <c r="D137" s="193"/>
      <c r="E137" s="193"/>
      <c r="F137" s="193"/>
      <c r="G137" s="193"/>
      <c r="H137" s="295"/>
      <c r="I137" s="205"/>
      <c r="J137" s="296"/>
      <c r="K137">
        <f t="shared" si="1"/>
        <v>0</v>
      </c>
    </row>
    <row r="138" spans="1:11" x14ac:dyDescent="0.25">
      <c r="A138" s="238" t="s">
        <v>196</v>
      </c>
      <c r="B138" s="192"/>
      <c r="C138" s="192"/>
      <c r="D138" s="192"/>
      <c r="E138" s="192"/>
      <c r="F138" s="192"/>
      <c r="G138" s="192"/>
      <c r="H138" s="192"/>
      <c r="I138" s="202">
        <v>100</v>
      </c>
      <c r="J138" s="296">
        <v>0</v>
      </c>
      <c r="K138">
        <f t="shared" si="1"/>
        <v>0</v>
      </c>
    </row>
    <row r="139" spans="1:11" ht="15.75" thickBot="1" x14ac:dyDescent="0.3">
      <c r="A139" s="223"/>
      <c r="B139" s="193"/>
      <c r="C139" s="193"/>
      <c r="D139" s="193"/>
      <c r="E139" s="193"/>
      <c r="F139" s="193"/>
      <c r="G139" s="193"/>
      <c r="H139" s="193"/>
      <c r="I139" s="205"/>
      <c r="J139" s="296"/>
      <c r="K139">
        <f t="shared" ref="K139:K151" si="2">I139*J139</f>
        <v>0</v>
      </c>
    </row>
    <row r="140" spans="1:11" x14ac:dyDescent="0.25">
      <c r="A140" s="238" t="s">
        <v>197</v>
      </c>
      <c r="B140" s="192"/>
      <c r="C140" s="192"/>
      <c r="D140" s="192"/>
      <c r="E140" s="192" t="s">
        <v>198</v>
      </c>
      <c r="F140" s="192"/>
      <c r="G140" s="192"/>
      <c r="H140" s="192"/>
      <c r="I140" s="202">
        <v>2000</v>
      </c>
      <c r="J140" s="296">
        <v>0</v>
      </c>
      <c r="K140">
        <f t="shared" si="2"/>
        <v>0</v>
      </c>
    </row>
    <row r="141" spans="1:11" ht="15.75" thickBot="1" x14ac:dyDescent="0.3">
      <c r="A141" s="251"/>
      <c r="B141" s="208"/>
      <c r="C141" s="208"/>
      <c r="D141" s="208"/>
      <c r="E141" s="208"/>
      <c r="F141" s="208"/>
      <c r="G141" s="208"/>
      <c r="H141" s="208"/>
      <c r="I141" s="198"/>
      <c r="J141" s="296"/>
      <c r="K141">
        <f t="shared" si="2"/>
        <v>0</v>
      </c>
    </row>
    <row r="142" spans="1:11" x14ac:dyDescent="0.25">
      <c r="A142" s="224" t="s">
        <v>199</v>
      </c>
      <c r="B142" s="197"/>
      <c r="C142" s="197"/>
      <c r="D142" s="197"/>
      <c r="E142" s="192" t="s">
        <v>198</v>
      </c>
      <c r="F142" s="192"/>
      <c r="G142" s="192"/>
      <c r="H142" s="192"/>
      <c r="I142" s="291">
        <v>3000</v>
      </c>
      <c r="J142" s="296">
        <v>0</v>
      </c>
      <c r="K142">
        <f t="shared" si="2"/>
        <v>0</v>
      </c>
    </row>
    <row r="143" spans="1:11" ht="15.75" thickBot="1" x14ac:dyDescent="0.3">
      <c r="A143" s="304"/>
      <c r="B143" s="217"/>
      <c r="C143" s="217"/>
      <c r="D143" s="217"/>
      <c r="E143" s="208"/>
      <c r="F143" s="208"/>
      <c r="G143" s="208"/>
      <c r="H143" s="208"/>
      <c r="I143" s="292"/>
      <c r="J143" s="296"/>
      <c r="K143">
        <f t="shared" si="2"/>
        <v>0</v>
      </c>
    </row>
    <row r="144" spans="1:11" x14ac:dyDescent="0.25">
      <c r="A144" s="224" t="s">
        <v>200</v>
      </c>
      <c r="B144" s="197"/>
      <c r="C144" s="197"/>
      <c r="D144" s="197"/>
      <c r="E144" s="192" t="s">
        <v>198</v>
      </c>
      <c r="F144" s="192"/>
      <c r="G144" s="192"/>
      <c r="H144" s="192"/>
      <c r="I144" s="291">
        <v>2000</v>
      </c>
      <c r="J144" s="296">
        <v>0</v>
      </c>
      <c r="K144">
        <f t="shared" si="2"/>
        <v>0</v>
      </c>
    </row>
    <row r="145" spans="1:11" ht="15.75" thickBot="1" x14ac:dyDescent="0.3">
      <c r="A145" s="304"/>
      <c r="B145" s="217"/>
      <c r="C145" s="217"/>
      <c r="D145" s="217"/>
      <c r="E145" s="208"/>
      <c r="F145" s="208"/>
      <c r="G145" s="208"/>
      <c r="H145" s="208"/>
      <c r="I145" s="292"/>
      <c r="J145" s="296"/>
      <c r="K145">
        <f t="shared" si="2"/>
        <v>0</v>
      </c>
    </row>
    <row r="146" spans="1:11" x14ac:dyDescent="0.25">
      <c r="A146" s="224" t="s">
        <v>201</v>
      </c>
      <c r="B146" s="197"/>
      <c r="C146" s="197"/>
      <c r="D146" s="197"/>
      <c r="E146" s="197"/>
      <c r="F146" s="197"/>
      <c r="G146" s="197"/>
      <c r="H146" s="197"/>
      <c r="I146" s="291">
        <v>800</v>
      </c>
      <c r="J146" s="296">
        <v>0</v>
      </c>
      <c r="K146">
        <f t="shared" si="2"/>
        <v>0</v>
      </c>
    </row>
    <row r="147" spans="1:11" ht="15.75" thickBot="1" x14ac:dyDescent="0.3">
      <c r="A147" s="304"/>
      <c r="B147" s="217"/>
      <c r="C147" s="217"/>
      <c r="D147" s="217"/>
      <c r="E147" s="217"/>
      <c r="F147" s="217"/>
      <c r="G147" s="217"/>
      <c r="H147" s="217"/>
      <c r="I147" s="292"/>
      <c r="J147" s="296"/>
      <c r="K147">
        <f t="shared" si="2"/>
        <v>0</v>
      </c>
    </row>
    <row r="148" spans="1:11" x14ac:dyDescent="0.25">
      <c r="A148" s="224" t="s">
        <v>202</v>
      </c>
      <c r="B148" s="197"/>
      <c r="C148" s="197"/>
      <c r="D148" s="197"/>
      <c r="E148" s="197"/>
      <c r="F148" s="197"/>
      <c r="G148" s="197"/>
      <c r="H148" s="197"/>
      <c r="I148" s="291">
        <v>400</v>
      </c>
      <c r="J148" s="296">
        <v>0</v>
      </c>
      <c r="K148">
        <f t="shared" si="2"/>
        <v>0</v>
      </c>
    </row>
    <row r="149" spans="1:11" ht="15.75" thickBot="1" x14ac:dyDescent="0.3">
      <c r="A149" s="304"/>
      <c r="B149" s="217"/>
      <c r="C149" s="217"/>
      <c r="D149" s="217"/>
      <c r="E149" s="217"/>
      <c r="F149" s="217"/>
      <c r="G149" s="217"/>
      <c r="H149" s="217"/>
      <c r="I149" s="292"/>
      <c r="J149" s="296"/>
      <c r="K149">
        <f t="shared" si="2"/>
        <v>0</v>
      </c>
    </row>
    <row r="150" spans="1:11" x14ac:dyDescent="0.25">
      <c r="A150" s="227" t="s">
        <v>203</v>
      </c>
      <c r="B150" s="197"/>
      <c r="C150" s="197"/>
      <c r="D150" s="197"/>
      <c r="E150" s="197"/>
      <c r="F150" s="197"/>
      <c r="G150" s="197"/>
      <c r="H150" s="197"/>
      <c r="I150" s="291">
        <v>100</v>
      </c>
      <c r="J150" s="296">
        <v>0</v>
      </c>
      <c r="K150">
        <f t="shared" si="2"/>
        <v>0</v>
      </c>
    </row>
    <row r="151" spans="1:11" ht="15.75" thickBot="1" x14ac:dyDescent="0.3">
      <c r="A151" s="304"/>
      <c r="B151" s="217"/>
      <c r="C151" s="217"/>
      <c r="D151" s="217"/>
      <c r="E151" s="217"/>
      <c r="F151" s="217"/>
      <c r="G151" s="217"/>
      <c r="H151" s="217"/>
      <c r="I151" s="292"/>
      <c r="J151" s="296"/>
      <c r="K151">
        <f t="shared" si="2"/>
        <v>0</v>
      </c>
    </row>
    <row r="152" spans="1:11" x14ac:dyDescent="0.25">
      <c r="A152" s="297" t="s">
        <v>205</v>
      </c>
      <c r="B152" s="298"/>
      <c r="C152" s="298"/>
      <c r="D152" s="298"/>
      <c r="E152" s="298"/>
      <c r="F152" s="298"/>
      <c r="G152" s="298"/>
      <c r="H152" s="298"/>
      <c r="I152" s="299"/>
      <c r="J152" s="67" t="s">
        <v>411</v>
      </c>
    </row>
    <row r="153" spans="1:11" ht="15.75" thickBot="1" x14ac:dyDescent="0.3">
      <c r="A153" s="300"/>
      <c r="B153" s="301"/>
      <c r="C153" s="301"/>
      <c r="D153" s="301"/>
      <c r="E153" s="301"/>
      <c r="F153" s="301"/>
      <c r="G153" s="301"/>
      <c r="H153" s="301"/>
      <c r="I153" s="302"/>
      <c r="J153" s="92">
        <f>SUM(K10:K151)</f>
        <v>0</v>
      </c>
    </row>
  </sheetData>
  <sheetProtection password="CA93" sheet="1" objects="1" scenarios="1"/>
  <mergeCells count="231">
    <mergeCell ref="J10:J11"/>
    <mergeCell ref="J12:J13"/>
    <mergeCell ref="I55:I69"/>
    <mergeCell ref="K55:K69"/>
    <mergeCell ref="J134:J135"/>
    <mergeCell ref="J136:J137"/>
    <mergeCell ref="J138:J139"/>
    <mergeCell ref="J140:J141"/>
    <mergeCell ref="J142:J143"/>
    <mergeCell ref="J43:J48"/>
    <mergeCell ref="J49:J51"/>
    <mergeCell ref="J70:J71"/>
    <mergeCell ref="J72:J82"/>
    <mergeCell ref="J84:J86"/>
    <mergeCell ref="J88:J91"/>
    <mergeCell ref="J93:J95"/>
    <mergeCell ref="J96:J97"/>
    <mergeCell ref="J100:J101"/>
    <mergeCell ref="J15:J17"/>
    <mergeCell ref="J18:J21"/>
    <mergeCell ref="J22:J25"/>
    <mergeCell ref="J26:J28"/>
    <mergeCell ref="J29:J30"/>
    <mergeCell ref="J31:J32"/>
    <mergeCell ref="J144:J145"/>
    <mergeCell ref="J146:J147"/>
    <mergeCell ref="J148:J149"/>
    <mergeCell ref="J150:J151"/>
    <mergeCell ref="J104:J105"/>
    <mergeCell ref="J110:J111"/>
    <mergeCell ref="J117:J119"/>
    <mergeCell ref="J120:J122"/>
    <mergeCell ref="J125:J126"/>
    <mergeCell ref="J127:J128"/>
    <mergeCell ref="J130:J131"/>
    <mergeCell ref="J132:J133"/>
    <mergeCell ref="J33:J36"/>
    <mergeCell ref="J37:J38"/>
    <mergeCell ref="J39:J41"/>
    <mergeCell ref="A152:I153"/>
    <mergeCell ref="A1:I3"/>
    <mergeCell ref="A148:D149"/>
    <mergeCell ref="E148:H149"/>
    <mergeCell ref="I148:I149"/>
    <mergeCell ref="A150:D151"/>
    <mergeCell ref="E150:H151"/>
    <mergeCell ref="I150:I151"/>
    <mergeCell ref="A138:D139"/>
    <mergeCell ref="E138:H139"/>
    <mergeCell ref="I138:I139"/>
    <mergeCell ref="A140:D141"/>
    <mergeCell ref="E140:H141"/>
    <mergeCell ref="I140:I141"/>
    <mergeCell ref="A142:D143"/>
    <mergeCell ref="E142:H143"/>
    <mergeCell ref="I142:I143"/>
    <mergeCell ref="A144:D145"/>
    <mergeCell ref="E144:H145"/>
    <mergeCell ref="I144:I145"/>
    <mergeCell ref="A146:D147"/>
    <mergeCell ref="E146:H147"/>
    <mergeCell ref="I146:I147"/>
    <mergeCell ref="A130:D137"/>
    <mergeCell ref="F130:G133"/>
    <mergeCell ref="F134:G137"/>
    <mergeCell ref="E130:E137"/>
    <mergeCell ref="H130:H131"/>
    <mergeCell ref="H132:H133"/>
    <mergeCell ref="H134:H135"/>
    <mergeCell ref="H136:H137"/>
    <mergeCell ref="I130:I131"/>
    <mergeCell ref="I132:I133"/>
    <mergeCell ref="I134:I135"/>
    <mergeCell ref="I136:I137"/>
    <mergeCell ref="I117:I119"/>
    <mergeCell ref="I120:I122"/>
    <mergeCell ref="A124:D128"/>
    <mergeCell ref="E124:H124"/>
    <mergeCell ref="E125:H126"/>
    <mergeCell ref="E127:H128"/>
    <mergeCell ref="I125:I126"/>
    <mergeCell ref="I127:I128"/>
    <mergeCell ref="A129:D129"/>
    <mergeCell ref="E129:H129"/>
    <mergeCell ref="A112:D112"/>
    <mergeCell ref="E112:H112"/>
    <mergeCell ref="A113:D115"/>
    <mergeCell ref="E113:H113"/>
    <mergeCell ref="E114:H114"/>
    <mergeCell ref="E115:H115"/>
    <mergeCell ref="A116:D116"/>
    <mergeCell ref="E116:H116"/>
    <mergeCell ref="A117:D123"/>
    <mergeCell ref="E117:H119"/>
    <mergeCell ref="E120:H122"/>
    <mergeCell ref="E123:H123"/>
    <mergeCell ref="A106:D107"/>
    <mergeCell ref="E106:H106"/>
    <mergeCell ref="E107:H107"/>
    <mergeCell ref="A108:D109"/>
    <mergeCell ref="E108:H108"/>
    <mergeCell ref="E109:H109"/>
    <mergeCell ref="A110:D111"/>
    <mergeCell ref="E110:H111"/>
    <mergeCell ref="I110:I111"/>
    <mergeCell ref="E12:H13"/>
    <mergeCell ref="A14:D17"/>
    <mergeCell ref="E14:H14"/>
    <mergeCell ref="E15:H17"/>
    <mergeCell ref="I12:I13"/>
    <mergeCell ref="I15:I17"/>
    <mergeCell ref="A5:I6"/>
    <mergeCell ref="I10:I11"/>
    <mergeCell ref="A12:D13"/>
    <mergeCell ref="A9:D9"/>
    <mergeCell ref="E9:H9"/>
    <mergeCell ref="A10:D11"/>
    <mergeCell ref="E10:H11"/>
    <mergeCell ref="A8:I8"/>
    <mergeCell ref="A26:D28"/>
    <mergeCell ref="E26:H28"/>
    <mergeCell ref="I26:I28"/>
    <mergeCell ref="A29:D30"/>
    <mergeCell ref="E29:H30"/>
    <mergeCell ref="I29:I30"/>
    <mergeCell ref="A18:D21"/>
    <mergeCell ref="E18:H19"/>
    <mergeCell ref="E20:H21"/>
    <mergeCell ref="I18:I21"/>
    <mergeCell ref="A22:D25"/>
    <mergeCell ref="E22:H22"/>
    <mergeCell ref="I22:I25"/>
    <mergeCell ref="E23:H25"/>
    <mergeCell ref="A37:D38"/>
    <mergeCell ref="E37:H37"/>
    <mergeCell ref="E38:H38"/>
    <mergeCell ref="I37:I38"/>
    <mergeCell ref="A31:D32"/>
    <mergeCell ref="E31:H32"/>
    <mergeCell ref="I31:I32"/>
    <mergeCell ref="A33:D36"/>
    <mergeCell ref="I33:I36"/>
    <mergeCell ref="E35:H36"/>
    <mergeCell ref="E33:H33"/>
    <mergeCell ref="E34:H34"/>
    <mergeCell ref="I39:I41"/>
    <mergeCell ref="A42:D42"/>
    <mergeCell ref="E42:H42"/>
    <mergeCell ref="E43:H43"/>
    <mergeCell ref="E44:H45"/>
    <mergeCell ref="I43:I48"/>
    <mergeCell ref="A43:D48"/>
    <mergeCell ref="A39:D41"/>
    <mergeCell ref="E39:H40"/>
    <mergeCell ref="E41:H41"/>
    <mergeCell ref="E46:H46"/>
    <mergeCell ref="E47:H48"/>
    <mergeCell ref="A53:D54"/>
    <mergeCell ref="E53:H53"/>
    <mergeCell ref="E54:H54"/>
    <mergeCell ref="A55:D55"/>
    <mergeCell ref="E55:H69"/>
    <mergeCell ref="I49:I51"/>
    <mergeCell ref="E49:H49"/>
    <mergeCell ref="E50:H50"/>
    <mergeCell ref="E51:H51"/>
    <mergeCell ref="A52:D52"/>
    <mergeCell ref="E52:H52"/>
    <mergeCell ref="A49:D51"/>
    <mergeCell ref="A61:D61"/>
    <mergeCell ref="A62:D62"/>
    <mergeCell ref="A63:D63"/>
    <mergeCell ref="A64:D64"/>
    <mergeCell ref="A65:D65"/>
    <mergeCell ref="A56:D56"/>
    <mergeCell ref="A57:D57"/>
    <mergeCell ref="A58:D58"/>
    <mergeCell ref="A59:D59"/>
    <mergeCell ref="A60:D60"/>
    <mergeCell ref="A70:D71"/>
    <mergeCell ref="E70:H70"/>
    <mergeCell ref="E71:H71"/>
    <mergeCell ref="I70:I71"/>
    <mergeCell ref="A72:D73"/>
    <mergeCell ref="E72:H82"/>
    <mergeCell ref="I72:I82"/>
    <mergeCell ref="A66:D66"/>
    <mergeCell ref="A67:D67"/>
    <mergeCell ref="A68:D68"/>
    <mergeCell ref="A69:D69"/>
    <mergeCell ref="A79:D79"/>
    <mergeCell ref="A80:D80"/>
    <mergeCell ref="A81:D81"/>
    <mergeCell ref="A82:D82"/>
    <mergeCell ref="A74:D74"/>
    <mergeCell ref="A75:D75"/>
    <mergeCell ref="A76:D76"/>
    <mergeCell ref="A77:D77"/>
    <mergeCell ref="A78:D78"/>
    <mergeCell ref="E87:H87"/>
    <mergeCell ref="E88:H89"/>
    <mergeCell ref="A88:D91"/>
    <mergeCell ref="E90:H91"/>
    <mergeCell ref="I88:I91"/>
    <mergeCell ref="E83:H83"/>
    <mergeCell ref="E84:H86"/>
    <mergeCell ref="I84:I86"/>
    <mergeCell ref="A83:D86"/>
    <mergeCell ref="A87:D87"/>
    <mergeCell ref="A96:D97"/>
    <mergeCell ref="E96:H96"/>
    <mergeCell ref="E97:H97"/>
    <mergeCell ref="I96:I97"/>
    <mergeCell ref="A98:D99"/>
    <mergeCell ref="E98:H98"/>
    <mergeCell ref="E99:H99"/>
    <mergeCell ref="A92:D92"/>
    <mergeCell ref="E92:H92"/>
    <mergeCell ref="A93:D95"/>
    <mergeCell ref="E93:H95"/>
    <mergeCell ref="I93:I95"/>
    <mergeCell ref="I104:I105"/>
    <mergeCell ref="A102:D103"/>
    <mergeCell ref="E102:H102"/>
    <mergeCell ref="E103:H103"/>
    <mergeCell ref="A104:D105"/>
    <mergeCell ref="E104:H104"/>
    <mergeCell ref="E105:H105"/>
    <mergeCell ref="A100:D101"/>
    <mergeCell ref="I100:I101"/>
    <mergeCell ref="E100:H101"/>
  </mergeCells>
  <dataValidations xWindow="1005" yWindow="486" count="2">
    <dataValidation type="list" allowBlank="1" showInputMessage="1" showErrorMessage="1" error="Scegliere da menù a tendina!" prompt="Inserire numero di campioni per questo parametro" sqref="J10:J54 J70:J151">
      <formula1>$N$1:$N$11</formula1>
    </dataValidation>
    <dataValidation type="list" allowBlank="1" showInputMessage="1" showErrorMessage="1" error="Scegliere da menù a tendina!" prompt="Inserire numero di campioni per questo parametro" sqref="J55:J69">
      <formula1>$P$54:$P$55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rowBreaks count="3" manualBreakCount="3">
    <brk id="42" max="9" man="1"/>
    <brk id="82" max="16383" man="1"/>
    <brk id="116" max="16383" man="1"/>
  </rowBreaks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S177"/>
  <sheetViews>
    <sheetView view="pageBreakPreview" topLeftCell="A157" zoomScaleNormal="100" zoomScaleSheetLayoutView="100" workbookViewId="0">
      <selection activeCell="J169" sqref="J169:J171"/>
    </sheetView>
  </sheetViews>
  <sheetFormatPr defaultRowHeight="15" x14ac:dyDescent="0.25"/>
  <cols>
    <col min="4" max="4" width="1.42578125" bestFit="1" customWidth="1"/>
    <col min="9" max="9" width="18" customWidth="1"/>
    <col min="10" max="10" width="11.5703125" style="74" bestFit="1" customWidth="1"/>
    <col min="11" max="11" width="9.7109375" style="85" hidden="1" customWidth="1"/>
    <col min="12" max="19" width="9.140625" hidden="1" customWidth="1"/>
    <col min="20" max="20" width="9.140625" customWidth="1"/>
  </cols>
  <sheetData>
    <row r="1" spans="1:16" x14ac:dyDescent="0.25">
      <c r="A1" s="303" t="s">
        <v>0</v>
      </c>
      <c r="B1" s="303"/>
      <c r="C1" s="303"/>
      <c r="D1" s="303"/>
      <c r="E1" s="303"/>
      <c r="F1" s="303"/>
      <c r="G1" s="303"/>
      <c r="H1" s="303"/>
      <c r="I1" s="303"/>
    </row>
    <row r="2" spans="1:16" x14ac:dyDescent="0.25">
      <c r="A2" s="303"/>
      <c r="B2" s="303"/>
      <c r="C2" s="303"/>
      <c r="D2" s="303"/>
      <c r="E2" s="303"/>
      <c r="F2" s="303"/>
      <c r="G2" s="303"/>
      <c r="H2" s="303"/>
      <c r="I2" s="303"/>
      <c r="P2">
        <v>0</v>
      </c>
    </row>
    <row r="3" spans="1:16" x14ac:dyDescent="0.25">
      <c r="A3" s="303"/>
      <c r="B3" s="303"/>
      <c r="C3" s="303"/>
      <c r="D3" s="303"/>
      <c r="E3" s="303"/>
      <c r="F3" s="303"/>
      <c r="G3" s="303"/>
      <c r="H3" s="303"/>
      <c r="I3" s="303"/>
      <c r="J3" s="74" t="s">
        <v>18</v>
      </c>
      <c r="K3" s="85" t="s">
        <v>18</v>
      </c>
      <c r="P3">
        <v>1</v>
      </c>
    </row>
    <row r="4" spans="1:16" ht="15.75" thickBot="1" x14ac:dyDescent="0.3">
      <c r="B4" t="s">
        <v>18</v>
      </c>
      <c r="C4" t="s">
        <v>18</v>
      </c>
      <c r="D4" t="s">
        <v>18</v>
      </c>
      <c r="E4" t="s">
        <v>18</v>
      </c>
      <c r="J4" s="74" t="s">
        <v>18</v>
      </c>
      <c r="K4" s="85" t="s">
        <v>18</v>
      </c>
    </row>
    <row r="5" spans="1:16" ht="15" customHeight="1" x14ac:dyDescent="0.25">
      <c r="A5" s="338" t="s">
        <v>207</v>
      </c>
      <c r="B5" s="339"/>
      <c r="C5" s="339"/>
      <c r="D5" s="339"/>
      <c r="E5" s="339"/>
      <c r="F5" s="339"/>
      <c r="G5" s="339"/>
      <c r="H5" s="339"/>
      <c r="I5" s="340"/>
      <c r="J5" s="74" t="s">
        <v>18</v>
      </c>
      <c r="K5" s="85" t="s">
        <v>18</v>
      </c>
    </row>
    <row r="6" spans="1:16" ht="15.75" thickBot="1" x14ac:dyDescent="0.3">
      <c r="A6" s="341"/>
      <c r="B6" s="342"/>
      <c r="C6" s="342"/>
      <c r="D6" s="342"/>
      <c r="E6" s="342"/>
      <c r="F6" s="342"/>
      <c r="G6" s="342"/>
      <c r="H6" s="342"/>
      <c r="I6" s="343"/>
      <c r="J6" s="74" t="s">
        <v>18</v>
      </c>
      <c r="K6" s="85" t="s">
        <v>18</v>
      </c>
    </row>
    <row r="7" spans="1:16" ht="15.75" thickBot="1" x14ac:dyDescent="0.3">
      <c r="J7" s="74" t="s">
        <v>18</v>
      </c>
      <c r="K7" s="85" t="s">
        <v>18</v>
      </c>
    </row>
    <row r="8" spans="1:16" ht="15.75" thickBot="1" x14ac:dyDescent="0.3">
      <c r="A8" s="283" t="s">
        <v>204</v>
      </c>
      <c r="B8" s="284"/>
      <c r="C8" s="284"/>
      <c r="D8" s="284"/>
      <c r="E8" s="284"/>
      <c r="F8" s="284"/>
      <c r="G8" s="284"/>
      <c r="H8" s="284"/>
      <c r="I8" s="285"/>
    </row>
    <row r="9" spans="1:16" s="33" customFormat="1" ht="32.25" customHeight="1" thickBot="1" x14ac:dyDescent="0.3">
      <c r="A9" s="344" t="s">
        <v>69</v>
      </c>
      <c r="B9" s="345"/>
      <c r="C9" s="345"/>
      <c r="D9" s="346"/>
      <c r="E9" s="344" t="s">
        <v>206</v>
      </c>
      <c r="F9" s="345"/>
      <c r="G9" s="345"/>
      <c r="H9" s="346"/>
      <c r="I9" s="30" t="s">
        <v>108</v>
      </c>
      <c r="J9" s="70" t="s">
        <v>408</v>
      </c>
      <c r="K9" s="396"/>
      <c r="P9"/>
    </row>
    <row r="10" spans="1:16" x14ac:dyDescent="0.25">
      <c r="A10" s="211" t="s">
        <v>208</v>
      </c>
      <c r="B10" s="233"/>
      <c r="C10" s="233"/>
      <c r="D10" s="233"/>
      <c r="E10" s="263" t="s">
        <v>209</v>
      </c>
      <c r="F10" s="264"/>
      <c r="G10" s="264"/>
      <c r="H10" s="264"/>
      <c r="I10" s="335">
        <v>170</v>
      </c>
      <c r="J10" s="308">
        <v>0</v>
      </c>
      <c r="K10" s="306">
        <f>I10*J10</f>
        <v>0</v>
      </c>
    </row>
    <row r="11" spans="1:16" ht="15.75" thickBot="1" x14ac:dyDescent="0.3">
      <c r="A11" s="249"/>
      <c r="B11" s="259"/>
      <c r="C11" s="259"/>
      <c r="D11" s="259"/>
      <c r="E11" s="255"/>
      <c r="F11" s="255"/>
      <c r="G11" s="255"/>
      <c r="H11" s="255"/>
      <c r="I11" s="337"/>
      <c r="J11" s="307"/>
      <c r="K11" s="306"/>
    </row>
    <row r="12" spans="1:16" x14ac:dyDescent="0.25">
      <c r="A12" s="211" t="s">
        <v>210</v>
      </c>
      <c r="B12" s="233"/>
      <c r="C12" s="233"/>
      <c r="D12" s="233"/>
      <c r="E12" s="263" t="s">
        <v>211</v>
      </c>
      <c r="F12" s="264"/>
      <c r="G12" s="264"/>
      <c r="H12" s="264"/>
      <c r="I12" s="335">
        <v>70</v>
      </c>
      <c r="J12" s="308">
        <v>0</v>
      </c>
      <c r="K12" s="306">
        <f t="shared" ref="K11:K19" si="0">I12*J12</f>
        <v>0</v>
      </c>
    </row>
    <row r="13" spans="1:16" ht="15.75" thickBot="1" x14ac:dyDescent="0.3">
      <c r="A13" s="249"/>
      <c r="B13" s="259"/>
      <c r="C13" s="259"/>
      <c r="D13" s="259"/>
      <c r="E13" s="255"/>
      <c r="F13" s="255"/>
      <c r="G13" s="255"/>
      <c r="H13" s="255"/>
      <c r="I13" s="337"/>
      <c r="J13" s="307"/>
      <c r="K13" s="306"/>
    </row>
    <row r="14" spans="1:16" x14ac:dyDescent="0.25">
      <c r="A14" s="211" t="s">
        <v>212</v>
      </c>
      <c r="B14" s="233"/>
      <c r="C14" s="233"/>
      <c r="D14" s="233"/>
      <c r="E14" s="263" t="s">
        <v>213</v>
      </c>
      <c r="F14" s="264"/>
      <c r="G14" s="264"/>
      <c r="H14" s="264"/>
      <c r="I14" s="335">
        <v>30</v>
      </c>
      <c r="J14" s="308">
        <v>0</v>
      </c>
      <c r="K14" s="306">
        <f t="shared" si="0"/>
        <v>0</v>
      </c>
    </row>
    <row r="15" spans="1:16" ht="15.75" thickBot="1" x14ac:dyDescent="0.3">
      <c r="A15" s="241"/>
      <c r="B15" s="228"/>
      <c r="C15" s="228"/>
      <c r="D15" s="228"/>
      <c r="E15" s="269"/>
      <c r="F15" s="269"/>
      <c r="G15" s="269"/>
      <c r="H15" s="269"/>
      <c r="I15" s="336"/>
      <c r="J15" s="307"/>
      <c r="K15" s="306"/>
    </row>
    <row r="16" spans="1:16" ht="15" customHeight="1" x14ac:dyDescent="0.25">
      <c r="A16" s="287" t="s">
        <v>214</v>
      </c>
      <c r="B16" s="192"/>
      <c r="C16" s="192"/>
      <c r="D16" s="192"/>
      <c r="E16" s="201" t="s">
        <v>215</v>
      </c>
      <c r="F16" s="187"/>
      <c r="G16" s="187"/>
      <c r="H16" s="188"/>
      <c r="I16" s="327">
        <v>30</v>
      </c>
      <c r="J16" s="308">
        <v>0</v>
      </c>
      <c r="K16" s="306">
        <f t="shared" si="0"/>
        <v>0</v>
      </c>
    </row>
    <row r="17" spans="1:16" x14ac:dyDescent="0.25">
      <c r="A17" s="221"/>
      <c r="B17" s="222"/>
      <c r="C17" s="222"/>
      <c r="D17" s="222"/>
      <c r="E17" s="215"/>
      <c r="F17" s="190"/>
      <c r="G17" s="190"/>
      <c r="H17" s="191"/>
      <c r="I17" s="328"/>
      <c r="J17" s="307"/>
      <c r="K17" s="306"/>
    </row>
    <row r="18" spans="1:16" x14ac:dyDescent="0.25">
      <c r="A18" s="221"/>
      <c r="B18" s="222"/>
      <c r="C18" s="222"/>
      <c r="D18" s="222"/>
      <c r="E18" s="242"/>
      <c r="F18" s="243"/>
      <c r="G18" s="243"/>
      <c r="H18" s="244"/>
      <c r="I18" s="328"/>
      <c r="J18" s="307"/>
      <c r="K18" s="306"/>
    </row>
    <row r="19" spans="1:16" ht="15.75" thickBot="1" x14ac:dyDescent="0.3">
      <c r="A19" s="251"/>
      <c r="B19" s="208"/>
      <c r="C19" s="208"/>
      <c r="D19" s="208"/>
      <c r="E19" s="208"/>
      <c r="F19" s="208"/>
      <c r="G19" s="208"/>
      <c r="H19" s="208"/>
      <c r="I19" s="329"/>
      <c r="J19" s="394"/>
      <c r="K19" s="306"/>
    </row>
    <row r="20" spans="1:16" x14ac:dyDescent="0.25">
      <c r="A20" s="287" t="s">
        <v>216</v>
      </c>
      <c r="B20" s="192"/>
      <c r="C20" s="192"/>
      <c r="D20" s="192"/>
      <c r="E20" s="201" t="s">
        <v>217</v>
      </c>
      <c r="F20" s="187"/>
      <c r="G20" s="187"/>
      <c r="H20" s="188"/>
      <c r="I20" s="327">
        <v>30</v>
      </c>
      <c r="J20" s="308">
        <v>0</v>
      </c>
      <c r="K20" s="306">
        <f>I20*J20</f>
        <v>0</v>
      </c>
    </row>
    <row r="21" spans="1:16" x14ac:dyDescent="0.25">
      <c r="A21" s="221"/>
      <c r="B21" s="222"/>
      <c r="C21" s="222"/>
      <c r="D21" s="222"/>
      <c r="E21" s="215"/>
      <c r="F21" s="190"/>
      <c r="G21" s="190"/>
      <c r="H21" s="191"/>
      <c r="I21" s="328"/>
      <c r="J21" s="307"/>
      <c r="K21" s="306"/>
    </row>
    <row r="22" spans="1:16" x14ac:dyDescent="0.25">
      <c r="A22" s="221"/>
      <c r="B22" s="222"/>
      <c r="C22" s="222"/>
      <c r="D22" s="222"/>
      <c r="E22" s="242"/>
      <c r="F22" s="243"/>
      <c r="G22" s="243"/>
      <c r="H22" s="244"/>
      <c r="I22" s="328"/>
      <c r="J22" s="307"/>
      <c r="K22" s="306"/>
    </row>
    <row r="23" spans="1:16" ht="15.75" thickBot="1" x14ac:dyDescent="0.3">
      <c r="A23" s="251"/>
      <c r="B23" s="208"/>
      <c r="C23" s="208"/>
      <c r="D23" s="208"/>
      <c r="E23" s="208"/>
      <c r="F23" s="208"/>
      <c r="G23" s="208"/>
      <c r="H23" s="208"/>
      <c r="I23" s="329"/>
      <c r="J23" s="394"/>
      <c r="K23" s="306"/>
    </row>
    <row r="24" spans="1:16" x14ac:dyDescent="0.25">
      <c r="A24" s="287" t="s">
        <v>218</v>
      </c>
      <c r="B24" s="192"/>
      <c r="C24" s="192"/>
      <c r="D24" s="192"/>
      <c r="E24" s="201" t="s">
        <v>219</v>
      </c>
      <c r="F24" s="187"/>
      <c r="G24" s="187"/>
      <c r="H24" s="188"/>
      <c r="I24" s="327">
        <v>40</v>
      </c>
      <c r="J24" s="308">
        <v>0</v>
      </c>
      <c r="K24" s="306">
        <f t="shared" ref="K21:K99" si="1">I24*J24</f>
        <v>0</v>
      </c>
    </row>
    <row r="25" spans="1:16" x14ac:dyDescent="0.25">
      <c r="A25" s="221"/>
      <c r="B25" s="222"/>
      <c r="C25" s="222"/>
      <c r="D25" s="222"/>
      <c r="E25" s="215"/>
      <c r="F25" s="190"/>
      <c r="G25" s="190"/>
      <c r="H25" s="191"/>
      <c r="I25" s="328"/>
      <c r="J25" s="307"/>
      <c r="K25" s="306"/>
    </row>
    <row r="26" spans="1:16" x14ac:dyDescent="0.25">
      <c r="A26" s="221"/>
      <c r="B26" s="222"/>
      <c r="C26" s="222"/>
      <c r="D26" s="222"/>
      <c r="E26" s="242"/>
      <c r="F26" s="243"/>
      <c r="G26" s="243"/>
      <c r="H26" s="244"/>
      <c r="I26" s="328"/>
      <c r="J26" s="307"/>
      <c r="K26" s="306"/>
    </row>
    <row r="27" spans="1:16" ht="15.75" thickBot="1" x14ac:dyDescent="0.3">
      <c r="A27" s="223"/>
      <c r="B27" s="193"/>
      <c r="C27" s="193"/>
      <c r="D27" s="193"/>
      <c r="E27" s="193"/>
      <c r="F27" s="193"/>
      <c r="G27" s="193"/>
      <c r="H27" s="193"/>
      <c r="I27" s="334"/>
      <c r="J27" s="394"/>
      <c r="K27" s="306"/>
    </row>
    <row r="28" spans="1:16" x14ac:dyDescent="0.25">
      <c r="A28" s="287" t="s">
        <v>221</v>
      </c>
      <c r="B28" s="192"/>
      <c r="C28" s="192"/>
      <c r="D28" s="192"/>
      <c r="E28" s="256" t="s">
        <v>220</v>
      </c>
      <c r="F28" s="315"/>
      <c r="G28" s="315"/>
      <c r="H28" s="316"/>
      <c r="I28" s="323">
        <v>40</v>
      </c>
      <c r="J28" s="308">
        <v>0</v>
      </c>
      <c r="K28" s="306">
        <f t="shared" si="1"/>
        <v>0</v>
      </c>
    </row>
    <row r="29" spans="1:16" x14ac:dyDescent="0.25">
      <c r="A29" s="221"/>
      <c r="B29" s="222"/>
      <c r="C29" s="222"/>
      <c r="D29" s="222"/>
      <c r="E29" s="330"/>
      <c r="F29" s="318"/>
      <c r="G29" s="318"/>
      <c r="H29" s="319"/>
      <c r="I29" s="324"/>
      <c r="J29" s="307"/>
      <c r="K29" s="306"/>
    </row>
    <row r="30" spans="1:16" ht="15.75" thickBot="1" x14ac:dyDescent="0.3">
      <c r="A30" s="223"/>
      <c r="B30" s="193"/>
      <c r="C30" s="193"/>
      <c r="D30" s="193"/>
      <c r="E30" s="330"/>
      <c r="F30" s="318"/>
      <c r="G30" s="318"/>
      <c r="H30" s="319"/>
      <c r="I30" s="324"/>
      <c r="J30" s="307"/>
      <c r="K30" s="306"/>
    </row>
    <row r="31" spans="1:16" ht="15" customHeight="1" x14ac:dyDescent="0.25">
      <c r="A31" s="227" t="s">
        <v>111</v>
      </c>
      <c r="B31" s="197"/>
      <c r="C31" s="197"/>
      <c r="D31" s="197"/>
      <c r="E31" s="220" t="s">
        <v>412</v>
      </c>
      <c r="F31" s="228"/>
      <c r="G31" s="228"/>
      <c r="H31" s="229"/>
      <c r="I31" s="201" t="s">
        <v>109</v>
      </c>
      <c r="J31" s="94">
        <v>0</v>
      </c>
      <c r="K31" s="190">
        <f>IF(SUM(J31:J51)=0,0,IF(SUM(J31:J51)&lt;10,(L31-1)*20+50,215))</f>
        <v>0</v>
      </c>
      <c r="L31" s="306">
        <f>SUM(J31:J51)</f>
        <v>0</v>
      </c>
      <c r="P31">
        <v>1</v>
      </c>
    </row>
    <row r="32" spans="1:16" x14ac:dyDescent="0.25">
      <c r="A32" s="225" t="s">
        <v>112</v>
      </c>
      <c r="B32" s="213"/>
      <c r="C32" s="213"/>
      <c r="D32" s="213"/>
      <c r="E32" s="220"/>
      <c r="F32" s="228"/>
      <c r="G32" s="228"/>
      <c r="H32" s="229"/>
      <c r="I32" s="220"/>
      <c r="J32" s="94">
        <v>0</v>
      </c>
      <c r="K32" s="190"/>
      <c r="L32" s="306"/>
    </row>
    <row r="33" spans="1:12" x14ac:dyDescent="0.25">
      <c r="A33" s="225" t="s">
        <v>113</v>
      </c>
      <c r="B33" s="213"/>
      <c r="C33" s="213"/>
      <c r="D33" s="213"/>
      <c r="E33" s="220"/>
      <c r="F33" s="228"/>
      <c r="G33" s="228"/>
      <c r="H33" s="229"/>
      <c r="I33" s="220"/>
      <c r="J33" s="94">
        <v>0</v>
      </c>
      <c r="K33" s="190"/>
      <c r="L33" s="306"/>
    </row>
    <row r="34" spans="1:12" x14ac:dyDescent="0.25">
      <c r="A34" s="225" t="s">
        <v>114</v>
      </c>
      <c r="B34" s="213"/>
      <c r="C34" s="213"/>
      <c r="D34" s="213"/>
      <c r="E34" s="220"/>
      <c r="F34" s="228"/>
      <c r="G34" s="228"/>
      <c r="H34" s="229"/>
      <c r="I34" s="220"/>
      <c r="J34" s="94">
        <v>0</v>
      </c>
      <c r="K34" s="190"/>
      <c r="L34" s="306"/>
    </row>
    <row r="35" spans="1:12" x14ac:dyDescent="0.25">
      <c r="A35" s="225" t="s">
        <v>115</v>
      </c>
      <c r="B35" s="213"/>
      <c r="C35" s="213"/>
      <c r="D35" s="213"/>
      <c r="E35" s="220"/>
      <c r="F35" s="228"/>
      <c r="G35" s="228"/>
      <c r="H35" s="229"/>
      <c r="I35" s="220"/>
      <c r="J35" s="94">
        <v>0</v>
      </c>
      <c r="K35" s="190"/>
      <c r="L35" s="306"/>
    </row>
    <row r="36" spans="1:12" x14ac:dyDescent="0.25">
      <c r="A36" s="225" t="s">
        <v>116</v>
      </c>
      <c r="B36" s="213"/>
      <c r="C36" s="213"/>
      <c r="D36" s="213"/>
      <c r="E36" s="220"/>
      <c r="F36" s="228"/>
      <c r="G36" s="228"/>
      <c r="H36" s="229"/>
      <c r="I36" s="220"/>
      <c r="J36" s="94">
        <v>0</v>
      </c>
      <c r="K36" s="190"/>
      <c r="L36" s="306"/>
    </row>
    <row r="37" spans="1:12" x14ac:dyDescent="0.25">
      <c r="A37" s="225" t="s">
        <v>117</v>
      </c>
      <c r="B37" s="213"/>
      <c r="C37" s="213"/>
      <c r="D37" s="213"/>
      <c r="E37" s="220"/>
      <c r="F37" s="228"/>
      <c r="G37" s="228"/>
      <c r="H37" s="229"/>
      <c r="I37" s="220"/>
      <c r="J37" s="94">
        <v>0</v>
      </c>
      <c r="K37" s="190"/>
      <c r="L37" s="306"/>
    </row>
    <row r="38" spans="1:12" x14ac:dyDescent="0.25">
      <c r="A38" s="225" t="s">
        <v>118</v>
      </c>
      <c r="B38" s="213"/>
      <c r="C38" s="213"/>
      <c r="D38" s="213"/>
      <c r="E38" s="220"/>
      <c r="F38" s="228"/>
      <c r="G38" s="228"/>
      <c r="H38" s="229"/>
      <c r="I38" s="220"/>
      <c r="J38" s="94">
        <v>0</v>
      </c>
      <c r="K38" s="190"/>
      <c r="L38" s="306"/>
    </row>
    <row r="39" spans="1:12" x14ac:dyDescent="0.25">
      <c r="A39" s="225" t="s">
        <v>119</v>
      </c>
      <c r="B39" s="213"/>
      <c r="C39" s="213"/>
      <c r="D39" s="213"/>
      <c r="E39" s="220"/>
      <c r="F39" s="228"/>
      <c r="G39" s="228"/>
      <c r="H39" s="229"/>
      <c r="I39" s="220"/>
      <c r="J39" s="94">
        <v>0</v>
      </c>
      <c r="K39" s="190"/>
      <c r="L39" s="306"/>
    </row>
    <row r="40" spans="1:12" x14ac:dyDescent="0.25">
      <c r="A40" s="225" t="s">
        <v>120</v>
      </c>
      <c r="B40" s="213"/>
      <c r="C40" s="213"/>
      <c r="D40" s="213"/>
      <c r="E40" s="220"/>
      <c r="F40" s="228"/>
      <c r="G40" s="228"/>
      <c r="H40" s="229"/>
      <c r="I40" s="220"/>
      <c r="J40" s="94">
        <v>0</v>
      </c>
      <c r="K40" s="190"/>
      <c r="L40" s="306"/>
    </row>
    <row r="41" spans="1:12" x14ac:dyDescent="0.25">
      <c r="A41" s="225" t="s">
        <v>121</v>
      </c>
      <c r="B41" s="213"/>
      <c r="C41" s="213"/>
      <c r="D41" s="213"/>
      <c r="E41" s="220"/>
      <c r="F41" s="228"/>
      <c r="G41" s="228"/>
      <c r="H41" s="229"/>
      <c r="I41" s="220"/>
      <c r="J41" s="94">
        <v>0</v>
      </c>
      <c r="K41" s="190"/>
      <c r="L41" s="306"/>
    </row>
    <row r="42" spans="1:12" x14ac:dyDescent="0.25">
      <c r="A42" s="225" t="s">
        <v>122</v>
      </c>
      <c r="B42" s="213"/>
      <c r="C42" s="213"/>
      <c r="D42" s="213"/>
      <c r="E42" s="220"/>
      <c r="F42" s="228"/>
      <c r="G42" s="228"/>
      <c r="H42" s="229"/>
      <c r="I42" s="220"/>
      <c r="J42" s="94">
        <v>0</v>
      </c>
      <c r="K42" s="190"/>
      <c r="L42" s="306"/>
    </row>
    <row r="43" spans="1:12" x14ac:dyDescent="0.25">
      <c r="A43" s="225" t="s">
        <v>123</v>
      </c>
      <c r="B43" s="213"/>
      <c r="C43" s="213"/>
      <c r="D43" s="213"/>
      <c r="E43" s="220"/>
      <c r="F43" s="228"/>
      <c r="G43" s="228"/>
      <c r="H43" s="229"/>
      <c r="I43" s="220"/>
      <c r="J43" s="94">
        <v>0</v>
      </c>
      <c r="K43" s="190"/>
      <c r="L43" s="306"/>
    </row>
    <row r="44" spans="1:12" x14ac:dyDescent="0.25">
      <c r="A44" s="225" t="s">
        <v>124</v>
      </c>
      <c r="B44" s="213"/>
      <c r="C44" s="213"/>
      <c r="D44" s="213"/>
      <c r="E44" s="220"/>
      <c r="F44" s="228"/>
      <c r="G44" s="228"/>
      <c r="H44" s="229"/>
      <c r="I44" s="220"/>
      <c r="J44" s="94">
        <v>0</v>
      </c>
      <c r="K44" s="190"/>
      <c r="L44" s="306"/>
    </row>
    <row r="45" spans="1:12" x14ac:dyDescent="0.25">
      <c r="A45" s="225" t="s">
        <v>125</v>
      </c>
      <c r="B45" s="213"/>
      <c r="C45" s="213"/>
      <c r="D45" s="213"/>
      <c r="E45" s="220"/>
      <c r="F45" s="228"/>
      <c r="G45" s="228"/>
      <c r="H45" s="229"/>
      <c r="I45" s="220"/>
      <c r="J45" s="94">
        <v>0</v>
      </c>
      <c r="K45" s="190"/>
      <c r="L45" s="306"/>
    </row>
    <row r="46" spans="1:12" ht="15" customHeight="1" x14ac:dyDescent="0.25">
      <c r="A46" s="331" t="s">
        <v>413</v>
      </c>
      <c r="B46" s="213"/>
      <c r="C46" s="213"/>
      <c r="D46" s="213"/>
      <c r="E46" s="220"/>
      <c r="F46" s="228"/>
      <c r="G46" s="228"/>
      <c r="H46" s="229"/>
      <c r="I46" s="220"/>
      <c r="J46" s="94">
        <v>0</v>
      </c>
      <c r="K46" s="190"/>
      <c r="L46" s="306"/>
    </row>
    <row r="47" spans="1:12" x14ac:dyDescent="0.25">
      <c r="A47" s="332"/>
      <c r="B47" s="333"/>
      <c r="C47" s="333"/>
      <c r="D47" s="333"/>
      <c r="E47" s="220"/>
      <c r="F47" s="228"/>
      <c r="G47" s="228"/>
      <c r="H47" s="229"/>
      <c r="I47" s="220"/>
      <c r="J47" s="94">
        <v>0</v>
      </c>
      <c r="K47" s="190"/>
      <c r="L47" s="306"/>
    </row>
    <row r="48" spans="1:12" x14ac:dyDescent="0.25">
      <c r="A48" s="332"/>
      <c r="B48" s="333"/>
      <c r="C48" s="333"/>
      <c r="D48" s="333"/>
      <c r="E48" s="220"/>
      <c r="F48" s="228"/>
      <c r="G48" s="228"/>
      <c r="H48" s="229"/>
      <c r="I48" s="220"/>
      <c r="J48" s="94">
        <v>0</v>
      </c>
      <c r="K48" s="190"/>
      <c r="L48" s="306"/>
    </row>
    <row r="49" spans="1:12" x14ac:dyDescent="0.25">
      <c r="A49" s="332"/>
      <c r="B49" s="333"/>
      <c r="C49" s="333"/>
      <c r="D49" s="333"/>
      <c r="E49" s="220"/>
      <c r="F49" s="228"/>
      <c r="G49" s="228"/>
      <c r="H49" s="229"/>
      <c r="I49" s="220"/>
      <c r="J49" s="94">
        <v>0</v>
      </c>
      <c r="K49" s="190"/>
      <c r="L49" s="306"/>
    </row>
    <row r="50" spans="1:12" x14ac:dyDescent="0.25">
      <c r="A50" s="332"/>
      <c r="B50" s="333"/>
      <c r="C50" s="333"/>
      <c r="D50" s="333"/>
      <c r="E50" s="220"/>
      <c r="F50" s="228"/>
      <c r="G50" s="228"/>
      <c r="H50" s="229"/>
      <c r="I50" s="220"/>
      <c r="J50" s="94">
        <v>0</v>
      </c>
      <c r="K50" s="190"/>
      <c r="L50" s="306"/>
    </row>
    <row r="51" spans="1:12" ht="15.75" thickBot="1" x14ac:dyDescent="0.3">
      <c r="A51" s="332"/>
      <c r="B51" s="333"/>
      <c r="C51" s="333"/>
      <c r="D51" s="333"/>
      <c r="E51" s="250"/>
      <c r="F51" s="259"/>
      <c r="G51" s="259"/>
      <c r="H51" s="260"/>
      <c r="I51" s="250"/>
      <c r="J51" s="94">
        <v>0</v>
      </c>
      <c r="K51" s="190"/>
      <c r="L51" s="306"/>
    </row>
    <row r="52" spans="1:12" x14ac:dyDescent="0.25">
      <c r="A52" s="287" t="s">
        <v>222</v>
      </c>
      <c r="B52" s="192"/>
      <c r="C52" s="192"/>
      <c r="D52" s="192"/>
      <c r="E52" s="256" t="s">
        <v>223</v>
      </c>
      <c r="F52" s="315"/>
      <c r="G52" s="315"/>
      <c r="H52" s="316"/>
      <c r="I52" s="327">
        <v>40</v>
      </c>
      <c r="J52" s="308">
        <v>0</v>
      </c>
      <c r="K52" s="306">
        <f t="shared" si="1"/>
        <v>0</v>
      </c>
    </row>
    <row r="53" spans="1:12" x14ac:dyDescent="0.25">
      <c r="A53" s="221"/>
      <c r="B53" s="222"/>
      <c r="C53" s="222"/>
      <c r="D53" s="222"/>
      <c r="E53" s="330"/>
      <c r="F53" s="318"/>
      <c r="G53" s="318"/>
      <c r="H53" s="319"/>
      <c r="I53" s="328"/>
      <c r="J53" s="307"/>
      <c r="K53" s="306"/>
    </row>
    <row r="54" spans="1:12" x14ac:dyDescent="0.25">
      <c r="A54" s="221"/>
      <c r="B54" s="222"/>
      <c r="C54" s="222"/>
      <c r="D54" s="222"/>
      <c r="E54" s="330"/>
      <c r="F54" s="318"/>
      <c r="G54" s="318"/>
      <c r="H54" s="319"/>
      <c r="I54" s="328"/>
      <c r="J54" s="307"/>
      <c r="K54" s="306"/>
    </row>
    <row r="55" spans="1:12" ht="15.75" thickBot="1" x14ac:dyDescent="0.3">
      <c r="A55" s="251"/>
      <c r="B55" s="208"/>
      <c r="C55" s="208"/>
      <c r="D55" s="208"/>
      <c r="E55" s="326"/>
      <c r="F55" s="321"/>
      <c r="G55" s="321"/>
      <c r="H55" s="322"/>
      <c r="I55" s="329"/>
      <c r="J55" s="394"/>
      <c r="K55" s="306"/>
    </row>
    <row r="56" spans="1:12" x14ac:dyDescent="0.25">
      <c r="A56" s="287" t="s">
        <v>227</v>
      </c>
      <c r="B56" s="192"/>
      <c r="C56" s="192"/>
      <c r="D56" s="192"/>
      <c r="E56" s="256" t="s">
        <v>224</v>
      </c>
      <c r="F56" s="315"/>
      <c r="G56" s="315"/>
      <c r="H56" s="316"/>
      <c r="I56" s="323">
        <v>40</v>
      </c>
      <c r="J56" s="308">
        <v>0</v>
      </c>
      <c r="K56" s="306">
        <f t="shared" si="1"/>
        <v>0</v>
      </c>
    </row>
    <row r="57" spans="1:12" ht="15.75" thickBot="1" x14ac:dyDescent="0.3">
      <c r="A57" s="251"/>
      <c r="B57" s="208"/>
      <c r="C57" s="208"/>
      <c r="D57" s="208"/>
      <c r="E57" s="326"/>
      <c r="F57" s="321"/>
      <c r="G57" s="321"/>
      <c r="H57" s="322"/>
      <c r="I57" s="325"/>
      <c r="J57" s="307"/>
      <c r="K57" s="306"/>
    </row>
    <row r="58" spans="1:12" x14ac:dyDescent="0.25">
      <c r="A58" s="287" t="s">
        <v>225</v>
      </c>
      <c r="B58" s="192"/>
      <c r="C58" s="192"/>
      <c r="D58" s="192"/>
      <c r="E58" s="256" t="s">
        <v>226</v>
      </c>
      <c r="F58" s="315"/>
      <c r="G58" s="315"/>
      <c r="H58" s="316"/>
      <c r="I58" s="323">
        <v>20</v>
      </c>
      <c r="J58" s="308">
        <v>0</v>
      </c>
      <c r="K58" s="306">
        <f t="shared" si="1"/>
        <v>0</v>
      </c>
    </row>
    <row r="59" spans="1:12" ht="15.75" thickBot="1" x14ac:dyDescent="0.3">
      <c r="A59" s="251"/>
      <c r="B59" s="208"/>
      <c r="C59" s="208"/>
      <c r="D59" s="208"/>
      <c r="E59" s="326"/>
      <c r="F59" s="321"/>
      <c r="G59" s="321"/>
      <c r="H59" s="322"/>
      <c r="I59" s="325"/>
      <c r="J59" s="307"/>
      <c r="K59" s="306"/>
    </row>
    <row r="60" spans="1:12" x14ac:dyDescent="0.25">
      <c r="A60" s="287" t="s">
        <v>228</v>
      </c>
      <c r="B60" s="192"/>
      <c r="C60" s="192"/>
      <c r="D60" s="192"/>
      <c r="E60" s="256" t="s">
        <v>229</v>
      </c>
      <c r="F60" s="315"/>
      <c r="G60" s="315"/>
      <c r="H60" s="316"/>
      <c r="I60" s="323">
        <v>39</v>
      </c>
      <c r="J60" s="308">
        <v>0</v>
      </c>
      <c r="K60" s="306">
        <f t="shared" si="1"/>
        <v>0</v>
      </c>
    </row>
    <row r="61" spans="1:12" ht="15.75" thickBot="1" x14ac:dyDescent="0.3">
      <c r="A61" s="251"/>
      <c r="B61" s="208"/>
      <c r="C61" s="208"/>
      <c r="D61" s="208"/>
      <c r="E61" s="326"/>
      <c r="F61" s="321"/>
      <c r="G61" s="321"/>
      <c r="H61" s="322"/>
      <c r="I61" s="325"/>
      <c r="J61" s="307"/>
      <c r="K61" s="306"/>
    </row>
    <row r="62" spans="1:12" ht="15.75" thickBot="1" x14ac:dyDescent="0.3">
      <c r="A62" s="309" t="s">
        <v>230</v>
      </c>
      <c r="B62" s="310"/>
      <c r="C62" s="310"/>
      <c r="D62" s="311"/>
      <c r="E62" s="312" t="s">
        <v>231</v>
      </c>
      <c r="F62" s="313"/>
      <c r="G62" s="313"/>
      <c r="H62" s="314"/>
      <c r="I62" s="4">
        <v>20</v>
      </c>
      <c r="J62" s="94">
        <v>0</v>
      </c>
      <c r="K62" s="85">
        <f t="shared" si="1"/>
        <v>0</v>
      </c>
    </row>
    <row r="63" spans="1:12" x14ac:dyDescent="0.25">
      <c r="A63" s="211" t="s">
        <v>233</v>
      </c>
      <c r="B63" s="187"/>
      <c r="C63" s="187"/>
      <c r="D63" s="188"/>
      <c r="E63" s="201" t="s">
        <v>232</v>
      </c>
      <c r="F63" s="187"/>
      <c r="G63" s="187"/>
      <c r="H63" s="188"/>
      <c r="I63" s="323">
        <v>80</v>
      </c>
      <c r="J63" s="307">
        <v>0</v>
      </c>
      <c r="K63" s="306">
        <f>I63*J63</f>
        <v>0</v>
      </c>
    </row>
    <row r="64" spans="1:12" x14ac:dyDescent="0.25">
      <c r="A64" s="189"/>
      <c r="B64" s="190"/>
      <c r="C64" s="190"/>
      <c r="D64" s="191"/>
      <c r="E64" s="215"/>
      <c r="F64" s="190"/>
      <c r="G64" s="190"/>
      <c r="H64" s="191"/>
      <c r="I64" s="324"/>
      <c r="J64" s="307"/>
      <c r="K64" s="306"/>
    </row>
    <row r="65" spans="1:11" x14ac:dyDescent="0.25">
      <c r="A65" s="189"/>
      <c r="B65" s="190"/>
      <c r="C65" s="190"/>
      <c r="D65" s="191"/>
      <c r="E65" s="215"/>
      <c r="F65" s="190"/>
      <c r="G65" s="190"/>
      <c r="H65" s="191"/>
      <c r="I65" s="324"/>
      <c r="J65" s="307"/>
      <c r="K65" s="306"/>
    </row>
    <row r="66" spans="1:11" ht="15.75" thickBot="1" x14ac:dyDescent="0.3">
      <c r="A66" s="194"/>
      <c r="B66" s="195"/>
      <c r="C66" s="195"/>
      <c r="D66" s="196"/>
      <c r="E66" s="185"/>
      <c r="F66" s="195"/>
      <c r="G66" s="195"/>
      <c r="H66" s="196"/>
      <c r="I66" s="325"/>
      <c r="J66" s="307"/>
      <c r="K66" s="306"/>
    </row>
    <row r="67" spans="1:11" x14ac:dyDescent="0.25">
      <c r="A67" s="211" t="s">
        <v>234</v>
      </c>
      <c r="B67" s="233"/>
      <c r="C67" s="233"/>
      <c r="D67" s="234"/>
      <c r="E67" s="256" t="s">
        <v>235</v>
      </c>
      <c r="F67" s="315"/>
      <c r="G67" s="315"/>
      <c r="H67" s="316"/>
      <c r="I67" s="323">
        <v>80</v>
      </c>
      <c r="J67" s="307">
        <v>0</v>
      </c>
      <c r="K67" s="306">
        <f>I67*J67</f>
        <v>0</v>
      </c>
    </row>
    <row r="68" spans="1:11" ht="15.75" thickBot="1" x14ac:dyDescent="0.3">
      <c r="A68" s="249"/>
      <c r="B68" s="259"/>
      <c r="C68" s="259"/>
      <c r="D68" s="260"/>
      <c r="E68" s="326"/>
      <c r="F68" s="321"/>
      <c r="G68" s="321"/>
      <c r="H68" s="322"/>
      <c r="I68" s="325"/>
      <c r="J68" s="307"/>
      <c r="K68" s="306"/>
    </row>
    <row r="69" spans="1:11" x14ac:dyDescent="0.25">
      <c r="A69" s="211" t="s">
        <v>236</v>
      </c>
      <c r="B69" s="233"/>
      <c r="C69" s="233"/>
      <c r="D69" s="234"/>
      <c r="E69" s="256" t="s">
        <v>237</v>
      </c>
      <c r="F69" s="315"/>
      <c r="G69" s="315"/>
      <c r="H69" s="316"/>
      <c r="I69" s="323">
        <v>10</v>
      </c>
      <c r="J69" s="307">
        <v>0</v>
      </c>
      <c r="K69" s="306">
        <f>I69*J69</f>
        <v>0</v>
      </c>
    </row>
    <row r="70" spans="1:11" ht="15.75" thickBot="1" x14ac:dyDescent="0.3">
      <c r="A70" s="249"/>
      <c r="B70" s="259"/>
      <c r="C70" s="259"/>
      <c r="D70" s="260"/>
      <c r="E70" s="326"/>
      <c r="F70" s="321"/>
      <c r="G70" s="321"/>
      <c r="H70" s="322"/>
      <c r="I70" s="325"/>
      <c r="J70" s="307"/>
      <c r="K70" s="306"/>
    </row>
    <row r="71" spans="1:11" ht="15.75" thickBot="1" x14ac:dyDescent="0.3">
      <c r="A71" s="309" t="s">
        <v>238</v>
      </c>
      <c r="B71" s="310"/>
      <c r="C71" s="310"/>
      <c r="D71" s="311"/>
      <c r="E71" s="312" t="s">
        <v>239</v>
      </c>
      <c r="F71" s="313"/>
      <c r="G71" s="313"/>
      <c r="H71" s="314"/>
      <c r="I71" s="4">
        <v>50</v>
      </c>
      <c r="J71" s="395">
        <v>0</v>
      </c>
      <c r="K71" s="85">
        <f>I71*J71</f>
        <v>0</v>
      </c>
    </row>
    <row r="72" spans="1:11" ht="15" customHeight="1" x14ac:dyDescent="0.25">
      <c r="A72" s="211" t="s">
        <v>240</v>
      </c>
      <c r="B72" s="233"/>
      <c r="C72" s="233"/>
      <c r="D72" s="234"/>
      <c r="E72" s="201" t="s">
        <v>241</v>
      </c>
      <c r="F72" s="187"/>
      <c r="G72" s="187"/>
      <c r="H72" s="188"/>
      <c r="I72" s="323">
        <v>50</v>
      </c>
      <c r="J72" s="308">
        <v>0</v>
      </c>
      <c r="K72" s="306">
        <f>I72*J72</f>
        <v>0</v>
      </c>
    </row>
    <row r="73" spans="1:11" x14ac:dyDescent="0.25">
      <c r="A73" s="241"/>
      <c r="B73" s="228"/>
      <c r="C73" s="228"/>
      <c r="D73" s="229"/>
      <c r="E73" s="220"/>
      <c r="F73" s="190"/>
      <c r="G73" s="190"/>
      <c r="H73" s="191"/>
      <c r="I73" s="324"/>
      <c r="J73" s="307"/>
      <c r="K73" s="306"/>
    </row>
    <row r="74" spans="1:11" ht="15.75" thickBot="1" x14ac:dyDescent="0.3">
      <c r="A74" s="249"/>
      <c r="B74" s="259"/>
      <c r="C74" s="259"/>
      <c r="D74" s="260"/>
      <c r="E74" s="185"/>
      <c r="F74" s="195"/>
      <c r="G74" s="195"/>
      <c r="H74" s="196"/>
      <c r="I74" s="325"/>
      <c r="J74" s="307"/>
      <c r="K74" s="306"/>
    </row>
    <row r="75" spans="1:11" ht="15.75" thickBot="1" x14ac:dyDescent="0.3">
      <c r="A75" s="309" t="s">
        <v>242</v>
      </c>
      <c r="B75" s="310"/>
      <c r="C75" s="310"/>
      <c r="D75" s="311"/>
      <c r="E75" s="312" t="s">
        <v>243</v>
      </c>
      <c r="F75" s="313"/>
      <c r="G75" s="313"/>
      <c r="H75" s="314"/>
      <c r="I75" s="4">
        <v>80</v>
      </c>
      <c r="J75" s="395">
        <v>0</v>
      </c>
      <c r="K75" s="85">
        <f t="shared" si="1"/>
        <v>0</v>
      </c>
    </row>
    <row r="76" spans="1:11" ht="15.75" thickBot="1" x14ac:dyDescent="0.3">
      <c r="A76" s="309" t="s">
        <v>245</v>
      </c>
      <c r="B76" s="310"/>
      <c r="C76" s="310"/>
      <c r="D76" s="311"/>
      <c r="E76" s="312" t="s">
        <v>244</v>
      </c>
      <c r="F76" s="313"/>
      <c r="G76" s="313"/>
      <c r="H76" s="314"/>
      <c r="I76" s="4">
        <v>30</v>
      </c>
      <c r="J76" s="94">
        <v>0</v>
      </c>
      <c r="K76" s="85">
        <f t="shared" si="1"/>
        <v>0</v>
      </c>
    </row>
    <row r="77" spans="1:11" ht="15.75" thickBot="1" x14ac:dyDescent="0.3">
      <c r="A77" s="309" t="s">
        <v>246</v>
      </c>
      <c r="B77" s="310"/>
      <c r="C77" s="310"/>
      <c r="D77" s="311"/>
      <c r="E77" s="312" t="s">
        <v>247</v>
      </c>
      <c r="F77" s="313"/>
      <c r="G77" s="313"/>
      <c r="H77" s="314"/>
      <c r="I77" s="4">
        <v>80</v>
      </c>
      <c r="J77" s="395">
        <v>0</v>
      </c>
      <c r="K77" s="85">
        <f t="shared" si="1"/>
        <v>0</v>
      </c>
    </row>
    <row r="78" spans="1:11" x14ac:dyDescent="0.25">
      <c r="A78" s="211" t="s">
        <v>248</v>
      </c>
      <c r="B78" s="233"/>
      <c r="C78" s="233"/>
      <c r="D78" s="234"/>
      <c r="E78" s="256" t="s">
        <v>249</v>
      </c>
      <c r="F78" s="315"/>
      <c r="G78" s="315"/>
      <c r="H78" s="316"/>
      <c r="I78" s="323">
        <v>40</v>
      </c>
      <c r="J78" s="308">
        <v>0</v>
      </c>
      <c r="K78" s="306">
        <f t="shared" si="1"/>
        <v>0</v>
      </c>
    </row>
    <row r="79" spans="1:11" ht="15.75" thickBot="1" x14ac:dyDescent="0.3">
      <c r="A79" s="249"/>
      <c r="B79" s="259"/>
      <c r="C79" s="259"/>
      <c r="D79" s="260"/>
      <c r="E79" s="326"/>
      <c r="F79" s="321"/>
      <c r="G79" s="321"/>
      <c r="H79" s="322"/>
      <c r="I79" s="325"/>
      <c r="J79" s="307"/>
      <c r="K79" s="306"/>
    </row>
    <row r="80" spans="1:11" x14ac:dyDescent="0.25">
      <c r="A80" s="211" t="s">
        <v>250</v>
      </c>
      <c r="B80" s="233"/>
      <c r="C80" s="233"/>
      <c r="D80" s="234"/>
      <c r="E80" s="256" t="s">
        <v>251</v>
      </c>
      <c r="F80" s="315"/>
      <c r="G80" s="315"/>
      <c r="H80" s="316"/>
      <c r="I80" s="323">
        <v>80</v>
      </c>
      <c r="J80" s="308">
        <v>0</v>
      </c>
      <c r="K80" s="306">
        <f>I80*J80</f>
        <v>0</v>
      </c>
    </row>
    <row r="81" spans="1:11" x14ac:dyDescent="0.25">
      <c r="A81" s="241"/>
      <c r="B81" s="228"/>
      <c r="C81" s="228"/>
      <c r="D81" s="229"/>
      <c r="E81" s="317"/>
      <c r="F81" s="318"/>
      <c r="G81" s="318"/>
      <c r="H81" s="319"/>
      <c r="I81" s="324"/>
      <c r="J81" s="307"/>
      <c r="K81" s="306"/>
    </row>
    <row r="82" spans="1:11" ht="15.75" thickBot="1" x14ac:dyDescent="0.3">
      <c r="A82" s="249"/>
      <c r="B82" s="259"/>
      <c r="C82" s="259"/>
      <c r="D82" s="260"/>
      <c r="E82" s="326"/>
      <c r="F82" s="321"/>
      <c r="G82" s="321"/>
      <c r="H82" s="322"/>
      <c r="I82" s="325"/>
      <c r="J82" s="307"/>
      <c r="K82" s="306"/>
    </row>
    <row r="83" spans="1:11" x14ac:dyDescent="0.25">
      <c r="A83" s="211" t="s">
        <v>253</v>
      </c>
      <c r="B83" s="233"/>
      <c r="C83" s="233"/>
      <c r="D83" s="234"/>
      <c r="E83" s="256" t="s">
        <v>252</v>
      </c>
      <c r="F83" s="315"/>
      <c r="G83" s="315"/>
      <c r="H83" s="316"/>
      <c r="I83" s="323">
        <v>30</v>
      </c>
      <c r="J83" s="307">
        <v>0</v>
      </c>
      <c r="K83" s="306">
        <f>I83*J83</f>
        <v>0</v>
      </c>
    </row>
    <row r="84" spans="1:11" x14ac:dyDescent="0.25">
      <c r="A84" s="241"/>
      <c r="B84" s="228"/>
      <c r="C84" s="228"/>
      <c r="D84" s="229"/>
      <c r="E84" s="317"/>
      <c r="F84" s="318"/>
      <c r="G84" s="318"/>
      <c r="H84" s="319"/>
      <c r="I84" s="324"/>
      <c r="J84" s="307"/>
      <c r="K84" s="306"/>
    </row>
    <row r="85" spans="1:11" x14ac:dyDescent="0.25">
      <c r="A85" s="241"/>
      <c r="B85" s="228"/>
      <c r="C85" s="228"/>
      <c r="D85" s="229"/>
      <c r="E85" s="317"/>
      <c r="F85" s="318"/>
      <c r="G85" s="318"/>
      <c r="H85" s="319"/>
      <c r="I85" s="324"/>
      <c r="J85" s="307"/>
      <c r="K85" s="306"/>
    </row>
    <row r="86" spans="1:11" ht="15.75" thickBot="1" x14ac:dyDescent="0.3">
      <c r="A86" s="249"/>
      <c r="B86" s="259"/>
      <c r="C86" s="259"/>
      <c r="D86" s="260"/>
      <c r="E86" s="326"/>
      <c r="F86" s="321"/>
      <c r="G86" s="321"/>
      <c r="H86" s="322"/>
      <c r="I86" s="325"/>
      <c r="J86" s="307"/>
      <c r="K86" s="306"/>
    </row>
    <row r="87" spans="1:11" x14ac:dyDescent="0.25">
      <c r="A87" s="211" t="s">
        <v>255</v>
      </c>
      <c r="B87" s="233"/>
      <c r="C87" s="233"/>
      <c r="D87" s="234"/>
      <c r="E87" s="256" t="s">
        <v>254</v>
      </c>
      <c r="F87" s="315"/>
      <c r="G87" s="315"/>
      <c r="H87" s="316"/>
      <c r="I87" s="323">
        <v>30</v>
      </c>
      <c r="J87" s="307">
        <v>0</v>
      </c>
      <c r="K87" s="306">
        <f>I87*J87</f>
        <v>0</v>
      </c>
    </row>
    <row r="88" spans="1:11" x14ac:dyDescent="0.25">
      <c r="A88" s="241"/>
      <c r="B88" s="228"/>
      <c r="C88" s="228"/>
      <c r="D88" s="229"/>
      <c r="E88" s="317"/>
      <c r="F88" s="318"/>
      <c r="G88" s="318"/>
      <c r="H88" s="319"/>
      <c r="I88" s="324"/>
      <c r="J88" s="307"/>
      <c r="K88" s="306"/>
    </row>
    <row r="89" spans="1:11" x14ac:dyDescent="0.25">
      <c r="A89" s="241"/>
      <c r="B89" s="228"/>
      <c r="C89" s="228"/>
      <c r="D89" s="229"/>
      <c r="E89" s="317"/>
      <c r="F89" s="318"/>
      <c r="G89" s="318"/>
      <c r="H89" s="319"/>
      <c r="I89" s="324"/>
      <c r="J89" s="307"/>
      <c r="K89" s="306"/>
    </row>
    <row r="90" spans="1:11" ht="15.75" thickBot="1" x14ac:dyDescent="0.3">
      <c r="A90" s="249"/>
      <c r="B90" s="259"/>
      <c r="C90" s="259"/>
      <c r="D90" s="260"/>
      <c r="E90" s="326"/>
      <c r="F90" s="321"/>
      <c r="G90" s="321"/>
      <c r="H90" s="322"/>
      <c r="I90" s="325"/>
      <c r="J90" s="307"/>
      <c r="K90" s="306"/>
    </row>
    <row r="91" spans="1:11" x14ac:dyDescent="0.25">
      <c r="A91" s="211" t="s">
        <v>257</v>
      </c>
      <c r="B91" s="233"/>
      <c r="C91" s="233"/>
      <c r="D91" s="234"/>
      <c r="E91" s="256" t="s">
        <v>256</v>
      </c>
      <c r="F91" s="315"/>
      <c r="G91" s="315"/>
      <c r="H91" s="316"/>
      <c r="I91" s="323">
        <v>30</v>
      </c>
      <c r="J91" s="307">
        <v>0</v>
      </c>
      <c r="K91" s="306">
        <f>I91*J91</f>
        <v>0</v>
      </c>
    </row>
    <row r="92" spans="1:11" x14ac:dyDescent="0.25">
      <c r="A92" s="241"/>
      <c r="B92" s="228"/>
      <c r="C92" s="228"/>
      <c r="D92" s="229"/>
      <c r="E92" s="317"/>
      <c r="F92" s="318"/>
      <c r="G92" s="318"/>
      <c r="H92" s="319"/>
      <c r="I92" s="324"/>
      <c r="J92" s="307"/>
      <c r="K92" s="306"/>
    </row>
    <row r="93" spans="1:11" x14ac:dyDescent="0.25">
      <c r="A93" s="241"/>
      <c r="B93" s="228"/>
      <c r="C93" s="228"/>
      <c r="D93" s="229"/>
      <c r="E93" s="317"/>
      <c r="F93" s="318"/>
      <c r="G93" s="318"/>
      <c r="H93" s="319"/>
      <c r="I93" s="324"/>
      <c r="J93" s="307"/>
      <c r="K93" s="306"/>
    </row>
    <row r="94" spans="1:11" ht="15.75" thickBot="1" x14ac:dyDescent="0.3">
      <c r="A94" s="249"/>
      <c r="B94" s="259"/>
      <c r="C94" s="259"/>
      <c r="D94" s="260"/>
      <c r="E94" s="326"/>
      <c r="F94" s="321"/>
      <c r="G94" s="321"/>
      <c r="H94" s="322"/>
      <c r="I94" s="325"/>
      <c r="J94" s="307"/>
      <c r="K94" s="306"/>
    </row>
    <row r="95" spans="1:11" x14ac:dyDescent="0.25">
      <c r="A95" s="211" t="s">
        <v>258</v>
      </c>
      <c r="B95" s="233"/>
      <c r="C95" s="233"/>
      <c r="D95" s="234"/>
      <c r="E95" s="256" t="s">
        <v>259</v>
      </c>
      <c r="F95" s="315"/>
      <c r="G95" s="315"/>
      <c r="H95" s="316"/>
      <c r="I95" s="323">
        <v>60</v>
      </c>
      <c r="J95" s="307">
        <v>0</v>
      </c>
      <c r="K95" s="306">
        <f>I95*J95</f>
        <v>0</v>
      </c>
    </row>
    <row r="96" spans="1:11" ht="15.75" thickBot="1" x14ac:dyDescent="0.3">
      <c r="A96" s="249"/>
      <c r="B96" s="259"/>
      <c r="C96" s="259"/>
      <c r="D96" s="260"/>
      <c r="E96" s="326"/>
      <c r="F96" s="321"/>
      <c r="G96" s="321"/>
      <c r="H96" s="322"/>
      <c r="I96" s="325"/>
      <c r="J96" s="307"/>
      <c r="K96" s="306"/>
    </row>
    <row r="97" spans="1:11" x14ac:dyDescent="0.25">
      <c r="A97" s="211" t="s">
        <v>260</v>
      </c>
      <c r="B97" s="233"/>
      <c r="C97" s="233"/>
      <c r="D97" s="234"/>
      <c r="E97" s="256" t="s">
        <v>261</v>
      </c>
      <c r="F97" s="315"/>
      <c r="G97" s="315"/>
      <c r="H97" s="316"/>
      <c r="I97" s="323">
        <v>100</v>
      </c>
      <c r="J97" s="307">
        <v>0</v>
      </c>
      <c r="K97" s="306">
        <f>I97*J97</f>
        <v>0</v>
      </c>
    </row>
    <row r="98" spans="1:11" ht="15.75" thickBot="1" x14ac:dyDescent="0.3">
      <c r="A98" s="249"/>
      <c r="B98" s="259"/>
      <c r="C98" s="259"/>
      <c r="D98" s="260"/>
      <c r="E98" s="326"/>
      <c r="F98" s="321"/>
      <c r="G98" s="321"/>
      <c r="H98" s="322"/>
      <c r="I98" s="325"/>
      <c r="J98" s="307"/>
      <c r="K98" s="306"/>
    </row>
    <row r="99" spans="1:11" ht="15.75" thickBot="1" x14ac:dyDescent="0.3">
      <c r="A99" s="309" t="s">
        <v>262</v>
      </c>
      <c r="B99" s="310"/>
      <c r="C99" s="310"/>
      <c r="D99" s="311"/>
      <c r="E99" s="312" t="s">
        <v>263</v>
      </c>
      <c r="F99" s="313"/>
      <c r="G99" s="313"/>
      <c r="H99" s="314"/>
      <c r="I99" s="4">
        <v>20</v>
      </c>
      <c r="J99" s="395">
        <v>0</v>
      </c>
      <c r="K99" s="85">
        <f>I99*J99</f>
        <v>0</v>
      </c>
    </row>
    <row r="100" spans="1:11" ht="15.75" thickBot="1" x14ac:dyDescent="0.3">
      <c r="A100" s="309" t="s">
        <v>264</v>
      </c>
      <c r="B100" s="310"/>
      <c r="C100" s="310"/>
      <c r="D100" s="311"/>
      <c r="E100" s="312" t="s">
        <v>263</v>
      </c>
      <c r="F100" s="313"/>
      <c r="G100" s="313"/>
      <c r="H100" s="314"/>
      <c r="I100" s="4">
        <v>20</v>
      </c>
      <c r="J100" s="94">
        <v>0</v>
      </c>
      <c r="K100" s="85">
        <f t="shared" ref="K100:K163" si="2">I100*J100</f>
        <v>0</v>
      </c>
    </row>
    <row r="101" spans="1:11" x14ac:dyDescent="0.25">
      <c r="A101" s="211" t="s">
        <v>265</v>
      </c>
      <c r="B101" s="233"/>
      <c r="C101" s="233"/>
      <c r="D101" s="234"/>
      <c r="E101" s="256" t="s">
        <v>266</v>
      </c>
      <c r="F101" s="315"/>
      <c r="G101" s="315"/>
      <c r="H101" s="316"/>
      <c r="I101" s="323">
        <v>20</v>
      </c>
      <c r="J101" s="307">
        <v>0</v>
      </c>
      <c r="K101" s="306">
        <f>I101*J101</f>
        <v>0</v>
      </c>
    </row>
    <row r="102" spans="1:11" x14ac:dyDescent="0.25">
      <c r="A102" s="241"/>
      <c r="B102" s="228"/>
      <c r="C102" s="228"/>
      <c r="D102" s="229"/>
      <c r="E102" s="317"/>
      <c r="F102" s="318"/>
      <c r="G102" s="318"/>
      <c r="H102" s="319"/>
      <c r="I102" s="324"/>
      <c r="J102" s="307"/>
      <c r="K102" s="306"/>
    </row>
    <row r="103" spans="1:11" x14ac:dyDescent="0.25">
      <c r="A103" s="241"/>
      <c r="B103" s="228"/>
      <c r="C103" s="228"/>
      <c r="D103" s="229"/>
      <c r="E103" s="317"/>
      <c r="F103" s="318"/>
      <c r="G103" s="318"/>
      <c r="H103" s="319"/>
      <c r="I103" s="324"/>
      <c r="J103" s="307"/>
      <c r="K103" s="306"/>
    </row>
    <row r="104" spans="1:11" x14ac:dyDescent="0.25">
      <c r="A104" s="241"/>
      <c r="B104" s="228"/>
      <c r="C104" s="228"/>
      <c r="D104" s="229"/>
      <c r="E104" s="317"/>
      <c r="F104" s="318"/>
      <c r="G104" s="318"/>
      <c r="H104" s="319"/>
      <c r="I104" s="324"/>
      <c r="J104" s="307"/>
      <c r="K104" s="306"/>
    </row>
    <row r="105" spans="1:11" x14ac:dyDescent="0.25">
      <c r="A105" s="241"/>
      <c r="B105" s="228"/>
      <c r="C105" s="228"/>
      <c r="D105" s="229"/>
      <c r="E105" s="317"/>
      <c r="F105" s="318"/>
      <c r="G105" s="318"/>
      <c r="H105" s="319"/>
      <c r="I105" s="324"/>
      <c r="J105" s="307"/>
      <c r="K105" s="306"/>
    </row>
    <row r="106" spans="1:11" ht="15.75" thickBot="1" x14ac:dyDescent="0.3">
      <c r="A106" s="249"/>
      <c r="B106" s="259"/>
      <c r="C106" s="259"/>
      <c r="D106" s="260"/>
      <c r="E106" s="326"/>
      <c r="F106" s="321"/>
      <c r="G106" s="321"/>
      <c r="H106" s="322"/>
      <c r="I106" s="325"/>
      <c r="J106" s="307"/>
      <c r="K106" s="306"/>
    </row>
    <row r="107" spans="1:11" x14ac:dyDescent="0.25">
      <c r="A107" s="211" t="s">
        <v>267</v>
      </c>
      <c r="B107" s="233"/>
      <c r="C107" s="233"/>
      <c r="D107" s="234"/>
      <c r="E107" s="256" t="s">
        <v>268</v>
      </c>
      <c r="F107" s="315"/>
      <c r="G107" s="315"/>
      <c r="H107" s="316"/>
      <c r="I107" s="323">
        <v>40</v>
      </c>
      <c r="J107" s="307">
        <v>0</v>
      </c>
      <c r="K107" s="306">
        <f>I107*J107</f>
        <v>0</v>
      </c>
    </row>
    <row r="108" spans="1:11" ht="15.75" thickBot="1" x14ac:dyDescent="0.3">
      <c r="A108" s="249"/>
      <c r="B108" s="259"/>
      <c r="C108" s="259"/>
      <c r="D108" s="260"/>
      <c r="E108" s="326"/>
      <c r="F108" s="321"/>
      <c r="G108" s="321"/>
      <c r="H108" s="322"/>
      <c r="I108" s="325"/>
      <c r="J108" s="307"/>
      <c r="K108" s="306"/>
    </row>
    <row r="109" spans="1:11" ht="15.75" thickBot="1" x14ac:dyDescent="0.3">
      <c r="A109" s="309" t="s">
        <v>269</v>
      </c>
      <c r="B109" s="310"/>
      <c r="C109" s="310"/>
      <c r="D109" s="311"/>
      <c r="E109" s="312" t="s">
        <v>270</v>
      </c>
      <c r="F109" s="313"/>
      <c r="G109" s="313"/>
      <c r="H109" s="314"/>
      <c r="I109" s="4">
        <v>30</v>
      </c>
      <c r="J109" s="395">
        <v>0</v>
      </c>
      <c r="K109" s="85">
        <f t="shared" si="2"/>
        <v>0</v>
      </c>
    </row>
    <row r="110" spans="1:11" x14ac:dyDescent="0.25">
      <c r="A110" s="211" t="s">
        <v>271</v>
      </c>
      <c r="B110" s="233"/>
      <c r="C110" s="233"/>
      <c r="D110" s="234"/>
      <c r="E110" s="256" t="s">
        <v>272</v>
      </c>
      <c r="F110" s="315"/>
      <c r="G110" s="315"/>
      <c r="H110" s="316"/>
      <c r="I110" s="323">
        <v>20</v>
      </c>
      <c r="J110" s="308">
        <v>0</v>
      </c>
      <c r="K110" s="306">
        <f>I110*J110</f>
        <v>0</v>
      </c>
    </row>
    <row r="111" spans="1:11" x14ac:dyDescent="0.25">
      <c r="A111" s="241"/>
      <c r="B111" s="228"/>
      <c r="C111" s="228"/>
      <c r="D111" s="229"/>
      <c r="E111" s="317"/>
      <c r="F111" s="318"/>
      <c r="G111" s="318"/>
      <c r="H111" s="319"/>
      <c r="I111" s="324"/>
      <c r="J111" s="307"/>
      <c r="K111" s="306"/>
    </row>
    <row r="112" spans="1:11" ht="15.75" thickBot="1" x14ac:dyDescent="0.3">
      <c r="A112" s="249"/>
      <c r="B112" s="259"/>
      <c r="C112" s="259"/>
      <c r="D112" s="260"/>
      <c r="E112" s="326"/>
      <c r="F112" s="321"/>
      <c r="G112" s="321"/>
      <c r="H112" s="322"/>
      <c r="I112" s="325"/>
      <c r="J112" s="307"/>
      <c r="K112" s="306"/>
    </row>
    <row r="113" spans="1:11" x14ac:dyDescent="0.25">
      <c r="A113" s="211" t="s">
        <v>273</v>
      </c>
      <c r="B113" s="233"/>
      <c r="C113" s="233"/>
      <c r="D113" s="234"/>
      <c r="E113" s="256" t="s">
        <v>274</v>
      </c>
      <c r="F113" s="315"/>
      <c r="G113" s="315"/>
      <c r="H113" s="316"/>
      <c r="I113" s="323">
        <v>20</v>
      </c>
      <c r="J113" s="307">
        <v>0</v>
      </c>
      <c r="K113" s="306">
        <f>I113*J113</f>
        <v>0</v>
      </c>
    </row>
    <row r="114" spans="1:11" ht="15.75" thickBot="1" x14ac:dyDescent="0.3">
      <c r="A114" s="249"/>
      <c r="B114" s="259"/>
      <c r="C114" s="259"/>
      <c r="D114" s="260"/>
      <c r="E114" s="326"/>
      <c r="F114" s="321"/>
      <c r="G114" s="321"/>
      <c r="H114" s="322"/>
      <c r="I114" s="325"/>
      <c r="J114" s="307"/>
      <c r="K114" s="306"/>
    </row>
    <row r="115" spans="1:11" x14ac:dyDescent="0.25">
      <c r="A115" s="211" t="s">
        <v>275</v>
      </c>
      <c r="B115" s="233"/>
      <c r="C115" s="233"/>
      <c r="D115" s="234"/>
      <c r="E115" s="256" t="s">
        <v>276</v>
      </c>
      <c r="F115" s="315"/>
      <c r="G115" s="315"/>
      <c r="H115" s="316"/>
      <c r="I115" s="323">
        <v>20</v>
      </c>
      <c r="J115" s="307">
        <v>0</v>
      </c>
      <c r="K115" s="306">
        <f>I115*J115</f>
        <v>0</v>
      </c>
    </row>
    <row r="116" spans="1:11" x14ac:dyDescent="0.25">
      <c r="A116" s="241"/>
      <c r="B116" s="228"/>
      <c r="C116" s="228"/>
      <c r="D116" s="229"/>
      <c r="E116" s="317"/>
      <c r="F116" s="318"/>
      <c r="G116" s="318"/>
      <c r="H116" s="319"/>
      <c r="I116" s="324"/>
      <c r="J116" s="307"/>
      <c r="K116" s="306"/>
    </row>
    <row r="117" spans="1:11" x14ac:dyDescent="0.25">
      <c r="A117" s="241"/>
      <c r="B117" s="228"/>
      <c r="C117" s="228"/>
      <c r="D117" s="229"/>
      <c r="E117" s="317"/>
      <c r="F117" s="318"/>
      <c r="G117" s="318"/>
      <c r="H117" s="319"/>
      <c r="I117" s="324"/>
      <c r="J117" s="307"/>
      <c r="K117" s="306"/>
    </row>
    <row r="118" spans="1:11" x14ac:dyDescent="0.25">
      <c r="A118" s="241"/>
      <c r="B118" s="228"/>
      <c r="C118" s="228"/>
      <c r="D118" s="229"/>
      <c r="E118" s="317"/>
      <c r="F118" s="318"/>
      <c r="G118" s="318"/>
      <c r="H118" s="319"/>
      <c r="I118" s="324"/>
      <c r="J118" s="307"/>
      <c r="K118" s="306"/>
    </row>
    <row r="119" spans="1:11" ht="15.75" thickBot="1" x14ac:dyDescent="0.3">
      <c r="A119" s="249"/>
      <c r="B119" s="259"/>
      <c r="C119" s="259"/>
      <c r="D119" s="260"/>
      <c r="E119" s="320"/>
      <c r="F119" s="321"/>
      <c r="G119" s="321"/>
      <c r="H119" s="322"/>
      <c r="I119" s="325"/>
      <c r="J119" s="394"/>
      <c r="K119" s="306"/>
    </row>
    <row r="120" spans="1:11" x14ac:dyDescent="0.25">
      <c r="A120" s="211" t="s">
        <v>277</v>
      </c>
      <c r="B120" s="233"/>
      <c r="C120" s="233"/>
      <c r="D120" s="234"/>
      <c r="E120" s="256" t="s">
        <v>278</v>
      </c>
      <c r="F120" s="315"/>
      <c r="G120" s="315"/>
      <c r="H120" s="316"/>
      <c r="I120" s="323">
        <v>80</v>
      </c>
      <c r="J120" s="308">
        <v>0</v>
      </c>
      <c r="K120" s="306">
        <f>I120*J120</f>
        <v>0</v>
      </c>
    </row>
    <row r="121" spans="1:11" x14ac:dyDescent="0.25">
      <c r="A121" s="241"/>
      <c r="B121" s="228"/>
      <c r="C121" s="228"/>
      <c r="D121" s="229"/>
      <c r="E121" s="317"/>
      <c r="F121" s="318"/>
      <c r="G121" s="318"/>
      <c r="H121" s="319"/>
      <c r="I121" s="324"/>
      <c r="J121" s="307"/>
      <c r="K121" s="306"/>
    </row>
    <row r="122" spans="1:11" x14ac:dyDescent="0.25">
      <c r="A122" s="241"/>
      <c r="B122" s="228"/>
      <c r="C122" s="228"/>
      <c r="D122" s="229"/>
      <c r="E122" s="317"/>
      <c r="F122" s="318"/>
      <c r="G122" s="318"/>
      <c r="H122" s="319"/>
      <c r="I122" s="324"/>
      <c r="J122" s="307"/>
      <c r="K122" s="306"/>
    </row>
    <row r="123" spans="1:11" ht="15.75" thickBot="1" x14ac:dyDescent="0.3">
      <c r="A123" s="249"/>
      <c r="B123" s="259"/>
      <c r="C123" s="259"/>
      <c r="D123" s="260"/>
      <c r="E123" s="320"/>
      <c r="F123" s="321"/>
      <c r="G123" s="321"/>
      <c r="H123" s="322"/>
      <c r="I123" s="325"/>
      <c r="J123" s="394"/>
      <c r="K123" s="306"/>
    </row>
    <row r="124" spans="1:11" x14ac:dyDescent="0.25">
      <c r="A124" s="211" t="s">
        <v>279</v>
      </c>
      <c r="B124" s="233"/>
      <c r="C124" s="233"/>
      <c r="D124" s="234"/>
      <c r="E124" s="256" t="s">
        <v>280</v>
      </c>
      <c r="F124" s="315"/>
      <c r="G124" s="315"/>
      <c r="H124" s="316"/>
      <c r="I124" s="323">
        <v>80</v>
      </c>
      <c r="J124" s="308">
        <v>0</v>
      </c>
      <c r="K124" s="306">
        <f t="shared" si="2"/>
        <v>0</v>
      </c>
    </row>
    <row r="125" spans="1:11" x14ac:dyDescent="0.25">
      <c r="A125" s="241"/>
      <c r="B125" s="228"/>
      <c r="C125" s="228"/>
      <c r="D125" s="229"/>
      <c r="E125" s="317"/>
      <c r="F125" s="318"/>
      <c r="G125" s="318"/>
      <c r="H125" s="319"/>
      <c r="I125" s="324"/>
      <c r="J125" s="307"/>
      <c r="K125" s="306"/>
    </row>
    <row r="126" spans="1:11" x14ac:dyDescent="0.25">
      <c r="A126" s="241"/>
      <c r="B126" s="228"/>
      <c r="C126" s="228"/>
      <c r="D126" s="229"/>
      <c r="E126" s="317"/>
      <c r="F126" s="318"/>
      <c r="G126" s="318"/>
      <c r="H126" s="319"/>
      <c r="I126" s="324"/>
      <c r="J126" s="307"/>
      <c r="K126" s="306"/>
    </row>
    <row r="127" spans="1:11" ht="15.75" thickBot="1" x14ac:dyDescent="0.3">
      <c r="A127" s="249"/>
      <c r="B127" s="259"/>
      <c r="C127" s="259"/>
      <c r="D127" s="260"/>
      <c r="E127" s="320"/>
      <c r="F127" s="321"/>
      <c r="G127" s="321"/>
      <c r="H127" s="322"/>
      <c r="I127" s="325"/>
      <c r="J127" s="394"/>
      <c r="K127" s="306"/>
    </row>
    <row r="128" spans="1:11" x14ac:dyDescent="0.25">
      <c r="A128" s="211" t="s">
        <v>282</v>
      </c>
      <c r="B128" s="233"/>
      <c r="C128" s="233"/>
      <c r="D128" s="234"/>
      <c r="E128" s="256" t="s">
        <v>281</v>
      </c>
      <c r="F128" s="315"/>
      <c r="G128" s="315"/>
      <c r="H128" s="316"/>
      <c r="I128" s="323">
        <v>150</v>
      </c>
      <c r="J128" s="308">
        <v>0</v>
      </c>
      <c r="K128" s="306">
        <f t="shared" si="2"/>
        <v>0</v>
      </c>
    </row>
    <row r="129" spans="1:11" x14ac:dyDescent="0.25">
      <c r="A129" s="241"/>
      <c r="B129" s="228"/>
      <c r="C129" s="228"/>
      <c r="D129" s="229"/>
      <c r="E129" s="317"/>
      <c r="F129" s="318"/>
      <c r="G129" s="318"/>
      <c r="H129" s="319"/>
      <c r="I129" s="324"/>
      <c r="J129" s="307"/>
      <c r="K129" s="306"/>
    </row>
    <row r="130" spans="1:11" x14ac:dyDescent="0.25">
      <c r="A130" s="241"/>
      <c r="B130" s="228"/>
      <c r="C130" s="228"/>
      <c r="D130" s="229"/>
      <c r="E130" s="317"/>
      <c r="F130" s="318"/>
      <c r="G130" s="318"/>
      <c r="H130" s="319"/>
      <c r="I130" s="324"/>
      <c r="J130" s="307"/>
      <c r="K130" s="306"/>
    </row>
    <row r="131" spans="1:11" x14ac:dyDescent="0.25">
      <c r="A131" s="241"/>
      <c r="B131" s="228"/>
      <c r="C131" s="228"/>
      <c r="D131" s="229"/>
      <c r="E131" s="317"/>
      <c r="F131" s="318"/>
      <c r="G131" s="318"/>
      <c r="H131" s="319"/>
      <c r="I131" s="324"/>
      <c r="J131" s="307"/>
      <c r="K131" s="306"/>
    </row>
    <row r="132" spans="1:11" ht="15.75" thickBot="1" x14ac:dyDescent="0.3">
      <c r="A132" s="249"/>
      <c r="B132" s="259"/>
      <c r="C132" s="259"/>
      <c r="D132" s="260"/>
      <c r="E132" s="320"/>
      <c r="F132" s="321"/>
      <c r="G132" s="321"/>
      <c r="H132" s="322"/>
      <c r="I132" s="325"/>
      <c r="J132" s="307"/>
      <c r="K132" s="306"/>
    </row>
    <row r="133" spans="1:11" x14ac:dyDescent="0.25">
      <c r="A133" s="211" t="s">
        <v>284</v>
      </c>
      <c r="B133" s="233"/>
      <c r="C133" s="233"/>
      <c r="D133" s="234"/>
      <c r="E133" s="256" t="s">
        <v>283</v>
      </c>
      <c r="F133" s="315"/>
      <c r="G133" s="315"/>
      <c r="H133" s="316"/>
      <c r="I133" s="323">
        <v>10</v>
      </c>
      <c r="J133" s="307">
        <v>0</v>
      </c>
      <c r="K133" s="306">
        <f>I133*J133</f>
        <v>0</v>
      </c>
    </row>
    <row r="134" spans="1:11" x14ac:dyDescent="0.25">
      <c r="A134" s="241"/>
      <c r="B134" s="228"/>
      <c r="C134" s="228"/>
      <c r="D134" s="229"/>
      <c r="E134" s="317"/>
      <c r="F134" s="318"/>
      <c r="G134" s="318"/>
      <c r="H134" s="319"/>
      <c r="I134" s="324"/>
      <c r="J134" s="307"/>
      <c r="K134" s="306"/>
    </row>
    <row r="135" spans="1:11" ht="15.75" thickBot="1" x14ac:dyDescent="0.3">
      <c r="A135" s="249"/>
      <c r="B135" s="259"/>
      <c r="C135" s="259"/>
      <c r="D135" s="260"/>
      <c r="E135" s="320"/>
      <c r="F135" s="321"/>
      <c r="G135" s="321"/>
      <c r="H135" s="322"/>
      <c r="I135" s="325"/>
      <c r="J135" s="394"/>
      <c r="K135" s="306"/>
    </row>
    <row r="136" spans="1:11" ht="15" customHeight="1" x14ac:dyDescent="0.25">
      <c r="A136" s="211" t="s">
        <v>286</v>
      </c>
      <c r="B136" s="233"/>
      <c r="C136" s="233"/>
      <c r="D136" s="234"/>
      <c r="E136" s="256" t="s">
        <v>285</v>
      </c>
      <c r="F136" s="315"/>
      <c r="G136" s="315"/>
      <c r="H136" s="316"/>
      <c r="I136" s="323">
        <v>100</v>
      </c>
      <c r="J136" s="308">
        <v>0</v>
      </c>
      <c r="K136" s="306">
        <f>I136*J136</f>
        <v>0</v>
      </c>
    </row>
    <row r="137" spans="1:11" ht="15.75" thickBot="1" x14ac:dyDescent="0.3">
      <c r="A137" s="249"/>
      <c r="B137" s="259"/>
      <c r="C137" s="259"/>
      <c r="D137" s="260"/>
      <c r="E137" s="320"/>
      <c r="F137" s="321"/>
      <c r="G137" s="321"/>
      <c r="H137" s="322"/>
      <c r="I137" s="325"/>
      <c r="J137" s="307"/>
      <c r="K137" s="306"/>
    </row>
    <row r="138" spans="1:11" x14ac:dyDescent="0.25">
      <c r="A138" s="211" t="s">
        <v>288</v>
      </c>
      <c r="B138" s="233"/>
      <c r="C138" s="233"/>
      <c r="D138" s="234"/>
      <c r="E138" s="256" t="s">
        <v>287</v>
      </c>
      <c r="F138" s="315"/>
      <c r="G138" s="315"/>
      <c r="H138" s="316"/>
      <c r="I138" s="323">
        <v>20</v>
      </c>
      <c r="J138" s="308">
        <v>0</v>
      </c>
      <c r="K138" s="306">
        <f t="shared" si="2"/>
        <v>0</v>
      </c>
    </row>
    <row r="139" spans="1:11" x14ac:dyDescent="0.25">
      <c r="A139" s="241"/>
      <c r="B139" s="228"/>
      <c r="C139" s="228"/>
      <c r="D139" s="229"/>
      <c r="E139" s="317"/>
      <c r="F139" s="318"/>
      <c r="G139" s="318"/>
      <c r="H139" s="319"/>
      <c r="I139" s="324"/>
      <c r="J139" s="307"/>
      <c r="K139" s="306"/>
    </row>
    <row r="140" spans="1:11" x14ac:dyDescent="0.25">
      <c r="A140" s="241"/>
      <c r="B140" s="228"/>
      <c r="C140" s="228"/>
      <c r="D140" s="229"/>
      <c r="E140" s="317"/>
      <c r="F140" s="318"/>
      <c r="G140" s="318"/>
      <c r="H140" s="319"/>
      <c r="I140" s="324"/>
      <c r="J140" s="307"/>
      <c r="K140" s="306"/>
    </row>
    <row r="141" spans="1:11" x14ac:dyDescent="0.25">
      <c r="A141" s="241"/>
      <c r="B141" s="228"/>
      <c r="C141" s="228"/>
      <c r="D141" s="229"/>
      <c r="E141" s="317"/>
      <c r="F141" s="318"/>
      <c r="G141" s="318"/>
      <c r="H141" s="319"/>
      <c r="I141" s="324"/>
      <c r="J141" s="307"/>
      <c r="K141" s="306"/>
    </row>
    <row r="142" spans="1:11" ht="15.75" thickBot="1" x14ac:dyDescent="0.3">
      <c r="A142" s="249"/>
      <c r="B142" s="259"/>
      <c r="C142" s="259"/>
      <c r="D142" s="260"/>
      <c r="E142" s="320"/>
      <c r="F142" s="321"/>
      <c r="G142" s="321"/>
      <c r="H142" s="322"/>
      <c r="I142" s="325"/>
      <c r="J142" s="307"/>
      <c r="K142" s="306"/>
    </row>
    <row r="143" spans="1:11" x14ac:dyDescent="0.25">
      <c r="A143" s="211" t="s">
        <v>289</v>
      </c>
      <c r="B143" s="233"/>
      <c r="C143" s="233"/>
      <c r="D143" s="234"/>
      <c r="E143" s="256" t="s">
        <v>290</v>
      </c>
      <c r="F143" s="315"/>
      <c r="G143" s="315"/>
      <c r="H143" s="316"/>
      <c r="I143" s="323">
        <v>20</v>
      </c>
      <c r="J143" s="307">
        <v>0</v>
      </c>
      <c r="K143" s="306">
        <f>I143*J143</f>
        <v>0</v>
      </c>
    </row>
    <row r="144" spans="1:11" ht="15.75" thickBot="1" x14ac:dyDescent="0.3">
      <c r="A144" s="249"/>
      <c r="B144" s="259"/>
      <c r="C144" s="259"/>
      <c r="D144" s="260"/>
      <c r="E144" s="320"/>
      <c r="F144" s="321"/>
      <c r="G144" s="321"/>
      <c r="H144" s="322"/>
      <c r="I144" s="325"/>
      <c r="J144" s="307"/>
      <c r="K144" s="306"/>
    </row>
    <row r="145" spans="1:11" x14ac:dyDescent="0.25">
      <c r="A145" s="211" t="s">
        <v>291</v>
      </c>
      <c r="B145" s="233"/>
      <c r="C145" s="233"/>
      <c r="D145" s="234"/>
      <c r="E145" s="256" t="s">
        <v>292</v>
      </c>
      <c r="F145" s="315"/>
      <c r="G145" s="315"/>
      <c r="H145" s="316"/>
      <c r="I145" s="323">
        <v>20</v>
      </c>
      <c r="J145" s="307">
        <v>0</v>
      </c>
      <c r="K145" s="306">
        <f>I145*J145</f>
        <v>0</v>
      </c>
    </row>
    <row r="146" spans="1:11" x14ac:dyDescent="0.25">
      <c r="A146" s="241"/>
      <c r="B146" s="228"/>
      <c r="C146" s="228"/>
      <c r="D146" s="229"/>
      <c r="E146" s="317"/>
      <c r="F146" s="318"/>
      <c r="G146" s="318"/>
      <c r="H146" s="319"/>
      <c r="I146" s="324"/>
      <c r="J146" s="307"/>
      <c r="K146" s="306"/>
    </row>
    <row r="147" spans="1:11" ht="15.75" thickBot="1" x14ac:dyDescent="0.3">
      <c r="A147" s="249"/>
      <c r="B147" s="259"/>
      <c r="C147" s="259"/>
      <c r="D147" s="260"/>
      <c r="E147" s="320"/>
      <c r="F147" s="321"/>
      <c r="G147" s="321"/>
      <c r="H147" s="322"/>
      <c r="I147" s="325"/>
      <c r="J147" s="394"/>
      <c r="K147" s="306"/>
    </row>
    <row r="148" spans="1:11" x14ac:dyDescent="0.25">
      <c r="A148" s="211" t="s">
        <v>293</v>
      </c>
      <c r="B148" s="233"/>
      <c r="C148" s="233"/>
      <c r="D148" s="234"/>
      <c r="E148" s="256" t="s">
        <v>294</v>
      </c>
      <c r="F148" s="315"/>
      <c r="G148" s="315"/>
      <c r="H148" s="316"/>
      <c r="I148" s="323">
        <v>20</v>
      </c>
      <c r="J148" s="308">
        <v>0</v>
      </c>
      <c r="K148" s="306">
        <f>I148*J148</f>
        <v>0</v>
      </c>
    </row>
    <row r="149" spans="1:11" ht="15.75" thickBot="1" x14ac:dyDescent="0.3">
      <c r="A149" s="249"/>
      <c r="B149" s="259"/>
      <c r="C149" s="259"/>
      <c r="D149" s="260"/>
      <c r="E149" s="320"/>
      <c r="F149" s="321"/>
      <c r="G149" s="321"/>
      <c r="H149" s="322"/>
      <c r="I149" s="325"/>
      <c r="J149" s="307"/>
      <c r="K149" s="306"/>
    </row>
    <row r="150" spans="1:11" x14ac:dyDescent="0.25">
      <c r="A150" s="211" t="s">
        <v>296</v>
      </c>
      <c r="B150" s="233"/>
      <c r="C150" s="233"/>
      <c r="D150" s="234"/>
      <c r="E150" s="256" t="s">
        <v>295</v>
      </c>
      <c r="F150" s="315"/>
      <c r="G150" s="315"/>
      <c r="H150" s="316"/>
      <c r="I150" s="323">
        <v>150</v>
      </c>
      <c r="J150" s="308">
        <v>0</v>
      </c>
      <c r="K150" s="306">
        <f t="shared" si="2"/>
        <v>0</v>
      </c>
    </row>
    <row r="151" spans="1:11" x14ac:dyDescent="0.25">
      <c r="A151" s="241"/>
      <c r="B151" s="228"/>
      <c r="C151" s="228"/>
      <c r="D151" s="229"/>
      <c r="E151" s="317"/>
      <c r="F151" s="318"/>
      <c r="G151" s="318"/>
      <c r="H151" s="319"/>
      <c r="I151" s="324"/>
      <c r="J151" s="307"/>
      <c r="K151" s="306"/>
    </row>
    <row r="152" spans="1:11" x14ac:dyDescent="0.25">
      <c r="A152" s="241"/>
      <c r="B152" s="228"/>
      <c r="C152" s="228"/>
      <c r="D152" s="229"/>
      <c r="E152" s="317"/>
      <c r="F152" s="318"/>
      <c r="G152" s="318"/>
      <c r="H152" s="319"/>
      <c r="I152" s="324"/>
      <c r="J152" s="307"/>
      <c r="K152" s="306"/>
    </row>
    <row r="153" spans="1:11" x14ac:dyDescent="0.25">
      <c r="A153" s="241"/>
      <c r="B153" s="228"/>
      <c r="C153" s="228"/>
      <c r="D153" s="229"/>
      <c r="E153" s="317"/>
      <c r="F153" s="318"/>
      <c r="G153" s="318"/>
      <c r="H153" s="319"/>
      <c r="I153" s="324"/>
      <c r="J153" s="307"/>
      <c r="K153" s="306"/>
    </row>
    <row r="154" spans="1:11" ht="15.75" thickBot="1" x14ac:dyDescent="0.3">
      <c r="A154" s="249"/>
      <c r="B154" s="259"/>
      <c r="C154" s="259"/>
      <c r="D154" s="260"/>
      <c r="E154" s="320"/>
      <c r="F154" s="321"/>
      <c r="G154" s="321"/>
      <c r="H154" s="322"/>
      <c r="I154" s="325"/>
      <c r="J154" s="307"/>
      <c r="K154" s="306"/>
    </row>
    <row r="155" spans="1:11" x14ac:dyDescent="0.25">
      <c r="A155" s="211" t="s">
        <v>298</v>
      </c>
      <c r="B155" s="233"/>
      <c r="C155" s="233"/>
      <c r="D155" s="234"/>
      <c r="E155" s="256" t="s">
        <v>297</v>
      </c>
      <c r="F155" s="315"/>
      <c r="G155" s="315"/>
      <c r="H155" s="316"/>
      <c r="I155" s="323">
        <v>80</v>
      </c>
      <c r="J155" s="307">
        <v>0</v>
      </c>
      <c r="K155" s="306">
        <f>I155*J155</f>
        <v>0</v>
      </c>
    </row>
    <row r="156" spans="1:11" ht="15.75" thickBot="1" x14ac:dyDescent="0.3">
      <c r="A156" s="249"/>
      <c r="B156" s="259"/>
      <c r="C156" s="259"/>
      <c r="D156" s="260"/>
      <c r="E156" s="320"/>
      <c r="F156" s="321"/>
      <c r="G156" s="321"/>
      <c r="H156" s="322"/>
      <c r="I156" s="325"/>
      <c r="J156" s="307"/>
      <c r="K156" s="306"/>
    </row>
    <row r="157" spans="1:11" x14ac:dyDescent="0.25">
      <c r="A157" s="211" t="s">
        <v>299</v>
      </c>
      <c r="B157" s="233"/>
      <c r="C157" s="233"/>
      <c r="D157" s="234"/>
      <c r="E157" s="256" t="s">
        <v>300</v>
      </c>
      <c r="F157" s="315"/>
      <c r="G157" s="315"/>
      <c r="H157" s="316"/>
      <c r="I157" s="323">
        <v>80</v>
      </c>
      <c r="J157" s="307">
        <v>0</v>
      </c>
      <c r="K157" s="306">
        <f>I157*J157</f>
        <v>0</v>
      </c>
    </row>
    <row r="158" spans="1:11" x14ac:dyDescent="0.25">
      <c r="A158" s="241"/>
      <c r="B158" s="228"/>
      <c r="C158" s="228"/>
      <c r="D158" s="229"/>
      <c r="E158" s="317"/>
      <c r="F158" s="318"/>
      <c r="G158" s="318"/>
      <c r="H158" s="319"/>
      <c r="I158" s="324"/>
      <c r="J158" s="307"/>
      <c r="K158" s="306"/>
    </row>
    <row r="159" spans="1:11" x14ac:dyDescent="0.25">
      <c r="A159" s="241"/>
      <c r="B159" s="228"/>
      <c r="C159" s="228"/>
      <c r="D159" s="229"/>
      <c r="E159" s="317"/>
      <c r="F159" s="318"/>
      <c r="G159" s="318"/>
      <c r="H159" s="319"/>
      <c r="I159" s="324"/>
      <c r="J159" s="307"/>
      <c r="K159" s="306"/>
    </row>
    <row r="160" spans="1:11" x14ac:dyDescent="0.25">
      <c r="A160" s="241"/>
      <c r="B160" s="228"/>
      <c r="C160" s="228"/>
      <c r="D160" s="229"/>
      <c r="E160" s="317"/>
      <c r="F160" s="318"/>
      <c r="G160" s="318"/>
      <c r="H160" s="319"/>
      <c r="I160" s="324"/>
      <c r="J160" s="307"/>
      <c r="K160" s="306"/>
    </row>
    <row r="161" spans="1:11" x14ac:dyDescent="0.25">
      <c r="A161" s="241"/>
      <c r="B161" s="228"/>
      <c r="C161" s="228"/>
      <c r="D161" s="229"/>
      <c r="E161" s="317"/>
      <c r="F161" s="318"/>
      <c r="G161" s="318"/>
      <c r="H161" s="319"/>
      <c r="I161" s="324"/>
      <c r="J161" s="307"/>
      <c r="K161" s="306"/>
    </row>
    <row r="162" spans="1:11" x14ac:dyDescent="0.25">
      <c r="A162" s="241"/>
      <c r="B162" s="228"/>
      <c r="C162" s="228"/>
      <c r="D162" s="229"/>
      <c r="E162" s="317"/>
      <c r="F162" s="318"/>
      <c r="G162" s="318"/>
      <c r="H162" s="319"/>
      <c r="I162" s="324"/>
      <c r="J162" s="307"/>
      <c r="K162" s="306"/>
    </row>
    <row r="163" spans="1:11" x14ac:dyDescent="0.25">
      <c r="A163" s="241"/>
      <c r="B163" s="228"/>
      <c r="C163" s="228"/>
      <c r="D163" s="229"/>
      <c r="E163" s="317"/>
      <c r="F163" s="318"/>
      <c r="G163" s="318"/>
      <c r="H163" s="319"/>
      <c r="I163" s="324"/>
      <c r="J163" s="307"/>
      <c r="K163" s="306"/>
    </row>
    <row r="164" spans="1:11" ht="15.75" thickBot="1" x14ac:dyDescent="0.3">
      <c r="A164" s="249"/>
      <c r="B164" s="259"/>
      <c r="C164" s="259"/>
      <c r="D164" s="260"/>
      <c r="E164" s="320"/>
      <c r="F164" s="321"/>
      <c r="G164" s="321"/>
      <c r="H164" s="322"/>
      <c r="I164" s="325"/>
      <c r="J164" s="307"/>
      <c r="K164" s="306"/>
    </row>
    <row r="165" spans="1:11" ht="15.75" thickBot="1" x14ac:dyDescent="0.3">
      <c r="A165" s="309" t="s">
        <v>303</v>
      </c>
      <c r="B165" s="310"/>
      <c r="C165" s="310"/>
      <c r="D165" s="311"/>
      <c r="E165" s="312" t="s">
        <v>301</v>
      </c>
      <c r="F165" s="313"/>
      <c r="G165" s="313"/>
      <c r="H165" s="314"/>
      <c r="I165" s="4">
        <v>10</v>
      </c>
      <c r="J165" s="395">
        <v>0</v>
      </c>
      <c r="K165" s="85">
        <f t="shared" ref="K164:K175" si="3">I165*J165</f>
        <v>0</v>
      </c>
    </row>
    <row r="166" spans="1:11" ht="15.75" thickBot="1" x14ac:dyDescent="0.3">
      <c r="A166" s="309" t="s">
        <v>304</v>
      </c>
      <c r="B166" s="310"/>
      <c r="C166" s="310"/>
      <c r="D166" s="311"/>
      <c r="E166" s="312" t="s">
        <v>302</v>
      </c>
      <c r="F166" s="313"/>
      <c r="G166" s="313"/>
      <c r="H166" s="314"/>
      <c r="I166" s="4">
        <v>30</v>
      </c>
      <c r="J166" s="94">
        <v>0</v>
      </c>
      <c r="K166" s="85">
        <f t="shared" si="3"/>
        <v>0</v>
      </c>
    </row>
    <row r="167" spans="1:11" x14ac:dyDescent="0.25">
      <c r="A167" s="211" t="s">
        <v>306</v>
      </c>
      <c r="B167" s="233"/>
      <c r="C167" s="233"/>
      <c r="D167" s="234"/>
      <c r="E167" s="256" t="s">
        <v>305</v>
      </c>
      <c r="F167" s="315"/>
      <c r="G167" s="315"/>
      <c r="H167" s="316"/>
      <c r="I167" s="323">
        <v>50</v>
      </c>
      <c r="J167" s="307">
        <v>0</v>
      </c>
      <c r="K167" s="306">
        <f>I167*J167</f>
        <v>0</v>
      </c>
    </row>
    <row r="168" spans="1:11" ht="15.75" thickBot="1" x14ac:dyDescent="0.3">
      <c r="A168" s="249"/>
      <c r="B168" s="259"/>
      <c r="C168" s="259"/>
      <c r="D168" s="260"/>
      <c r="E168" s="320"/>
      <c r="F168" s="321"/>
      <c r="G168" s="321"/>
      <c r="H168" s="322"/>
      <c r="I168" s="325"/>
      <c r="J168" s="307"/>
      <c r="K168" s="306"/>
    </row>
    <row r="169" spans="1:11" x14ac:dyDescent="0.25">
      <c r="A169" s="211" t="s">
        <v>308</v>
      </c>
      <c r="B169" s="233"/>
      <c r="C169" s="233"/>
      <c r="D169" s="234"/>
      <c r="E169" s="256" t="s">
        <v>307</v>
      </c>
      <c r="F169" s="315"/>
      <c r="G169" s="315"/>
      <c r="H169" s="316"/>
      <c r="I169" s="323">
        <v>25</v>
      </c>
      <c r="J169" s="307">
        <v>0</v>
      </c>
      <c r="K169" s="306">
        <f>I169*J169</f>
        <v>0</v>
      </c>
    </row>
    <row r="170" spans="1:11" x14ac:dyDescent="0.25">
      <c r="A170" s="241"/>
      <c r="B170" s="228"/>
      <c r="C170" s="228"/>
      <c r="D170" s="229"/>
      <c r="E170" s="317"/>
      <c r="F170" s="318"/>
      <c r="G170" s="318"/>
      <c r="H170" s="319"/>
      <c r="I170" s="324"/>
      <c r="J170" s="307"/>
      <c r="K170" s="306"/>
    </row>
    <row r="171" spans="1:11" ht="15.75" thickBot="1" x14ac:dyDescent="0.3">
      <c r="A171" s="249"/>
      <c r="B171" s="259"/>
      <c r="C171" s="259"/>
      <c r="D171" s="260"/>
      <c r="E171" s="320"/>
      <c r="F171" s="321"/>
      <c r="G171" s="321"/>
      <c r="H171" s="322"/>
      <c r="I171" s="325"/>
      <c r="J171" s="394"/>
      <c r="K171" s="306"/>
    </row>
    <row r="172" spans="1:11" x14ac:dyDescent="0.25">
      <c r="A172" s="211" t="s">
        <v>309</v>
      </c>
      <c r="B172" s="233"/>
      <c r="C172" s="233"/>
      <c r="D172" s="234"/>
      <c r="E172" s="256" t="s">
        <v>18</v>
      </c>
      <c r="F172" s="315"/>
      <c r="G172" s="315"/>
      <c r="H172" s="316"/>
      <c r="I172" s="323">
        <v>100</v>
      </c>
      <c r="J172" s="308">
        <v>0</v>
      </c>
      <c r="K172" s="306">
        <f>I172*J172</f>
        <v>0</v>
      </c>
    </row>
    <row r="173" spans="1:11" ht="15.75" thickBot="1" x14ac:dyDescent="0.3">
      <c r="A173" s="249"/>
      <c r="B173" s="259"/>
      <c r="C173" s="259"/>
      <c r="D173" s="260"/>
      <c r="E173" s="320"/>
      <c r="F173" s="321"/>
      <c r="G173" s="321"/>
      <c r="H173" s="322"/>
      <c r="I173" s="325"/>
      <c r="J173" s="307"/>
      <c r="K173" s="306"/>
    </row>
    <row r="174" spans="1:11" ht="15.75" thickBot="1" x14ac:dyDescent="0.3">
      <c r="A174" s="309" t="s">
        <v>310</v>
      </c>
      <c r="B174" s="310"/>
      <c r="C174" s="310"/>
      <c r="D174" s="311"/>
      <c r="E174" s="312" t="s">
        <v>18</v>
      </c>
      <c r="F174" s="313"/>
      <c r="G174" s="313"/>
      <c r="H174" s="314"/>
      <c r="I174" s="4">
        <v>100</v>
      </c>
      <c r="J174" s="94">
        <v>0</v>
      </c>
      <c r="K174" s="85">
        <f>I174*J174</f>
        <v>0</v>
      </c>
    </row>
    <row r="175" spans="1:11" ht="15.75" thickBot="1" x14ac:dyDescent="0.3">
      <c r="A175" s="309" t="s">
        <v>311</v>
      </c>
      <c r="B175" s="310"/>
      <c r="C175" s="310"/>
      <c r="D175" s="311"/>
      <c r="E175" s="312" t="s">
        <v>18</v>
      </c>
      <c r="F175" s="313"/>
      <c r="G175" s="313"/>
      <c r="H175" s="314"/>
      <c r="I175" s="4">
        <v>100</v>
      </c>
      <c r="J175" s="75">
        <v>0</v>
      </c>
      <c r="K175" s="85">
        <f t="shared" si="3"/>
        <v>0</v>
      </c>
    </row>
    <row r="176" spans="1:11" x14ac:dyDescent="0.25">
      <c r="J176" s="67" t="s">
        <v>411</v>
      </c>
    </row>
    <row r="177" spans="10:10" x14ac:dyDescent="0.25">
      <c r="J177" s="92">
        <f>SUM(K10:K175)</f>
        <v>0</v>
      </c>
    </row>
  </sheetData>
  <sheetProtection password="CA93" sheet="1" objects="1" scenarios="1"/>
  <mergeCells count="264">
    <mergeCell ref="K145:K147"/>
    <mergeCell ref="K148:K149"/>
    <mergeCell ref="K150:K154"/>
    <mergeCell ref="K155:K156"/>
    <mergeCell ref="K157:K164"/>
    <mergeCell ref="K167:K168"/>
    <mergeCell ref="K169:K171"/>
    <mergeCell ref="K172:K173"/>
    <mergeCell ref="K10:K11"/>
    <mergeCell ref="K12:K13"/>
    <mergeCell ref="K14:K15"/>
    <mergeCell ref="K16:K19"/>
    <mergeCell ref="K20:K23"/>
    <mergeCell ref="K24:K27"/>
    <mergeCell ref="K28:K30"/>
    <mergeCell ref="K113:K114"/>
    <mergeCell ref="K115:K119"/>
    <mergeCell ref="K120:K123"/>
    <mergeCell ref="K124:K127"/>
    <mergeCell ref="K128:K132"/>
    <mergeCell ref="K133:K135"/>
    <mergeCell ref="K136:K137"/>
    <mergeCell ref="K138:K142"/>
    <mergeCell ref="K143:K144"/>
    <mergeCell ref="K80:K82"/>
    <mergeCell ref="K83:K86"/>
    <mergeCell ref="K87:K90"/>
    <mergeCell ref="K91:K94"/>
    <mergeCell ref="K95:K96"/>
    <mergeCell ref="K97:K98"/>
    <mergeCell ref="K101:K106"/>
    <mergeCell ref="K107:K108"/>
    <mergeCell ref="K110:K112"/>
    <mergeCell ref="K63:K66"/>
    <mergeCell ref="K67:K68"/>
    <mergeCell ref="K69:K70"/>
    <mergeCell ref="K52:K55"/>
    <mergeCell ref="K56:K57"/>
    <mergeCell ref="K58:K59"/>
    <mergeCell ref="K60:K61"/>
    <mergeCell ref="K72:K74"/>
    <mergeCell ref="K78:K79"/>
    <mergeCell ref="J95:J96"/>
    <mergeCell ref="J97:J98"/>
    <mergeCell ref="J101:J106"/>
    <mergeCell ref="J107:J108"/>
    <mergeCell ref="J138:J142"/>
    <mergeCell ref="J143:J144"/>
    <mergeCell ref="J150:J154"/>
    <mergeCell ref="J157:J164"/>
    <mergeCell ref="A10:D11"/>
    <mergeCell ref="E10:H11"/>
    <mergeCell ref="I10:I11"/>
    <mergeCell ref="A12:D13"/>
    <mergeCell ref="E12:H13"/>
    <mergeCell ref="I12:I13"/>
    <mergeCell ref="A1:I3"/>
    <mergeCell ref="A5:I6"/>
    <mergeCell ref="A8:I8"/>
    <mergeCell ref="A9:D9"/>
    <mergeCell ref="E9:H9"/>
    <mergeCell ref="A20:D23"/>
    <mergeCell ref="E20:H23"/>
    <mergeCell ref="I20:I23"/>
    <mergeCell ref="A24:D27"/>
    <mergeCell ref="E24:H27"/>
    <mergeCell ref="I24:I27"/>
    <mergeCell ref="A14:D15"/>
    <mergeCell ref="E14:H15"/>
    <mergeCell ref="I14:I15"/>
    <mergeCell ref="A16:D19"/>
    <mergeCell ref="E16:H19"/>
    <mergeCell ref="I16:I19"/>
    <mergeCell ref="A52:D55"/>
    <mergeCell ref="E52:H55"/>
    <mergeCell ref="I52:I55"/>
    <mergeCell ref="A28:D30"/>
    <mergeCell ref="E28:H30"/>
    <mergeCell ref="I28:I30"/>
    <mergeCell ref="A45:D45"/>
    <mergeCell ref="E31:H51"/>
    <mergeCell ref="A46:D46"/>
    <mergeCell ref="A47:D47"/>
    <mergeCell ref="A48:D48"/>
    <mergeCell ref="A49:D49"/>
    <mergeCell ref="A50:D50"/>
    <mergeCell ref="A51:D51"/>
    <mergeCell ref="I31:I51"/>
    <mergeCell ref="A60:D61"/>
    <mergeCell ref="E60:H61"/>
    <mergeCell ref="I60:I61"/>
    <mergeCell ref="A62:D62"/>
    <mergeCell ref="E62:H62"/>
    <mergeCell ref="A56:D57"/>
    <mergeCell ref="E56:H57"/>
    <mergeCell ref="I56:I57"/>
    <mergeCell ref="A58:D59"/>
    <mergeCell ref="E58:H59"/>
    <mergeCell ref="I58:I59"/>
    <mergeCell ref="A69:D70"/>
    <mergeCell ref="E69:H70"/>
    <mergeCell ref="I69:I70"/>
    <mergeCell ref="A71:D71"/>
    <mergeCell ref="E71:H71"/>
    <mergeCell ref="A63:D66"/>
    <mergeCell ref="E63:H66"/>
    <mergeCell ref="I63:I66"/>
    <mergeCell ref="A67:D68"/>
    <mergeCell ref="E67:H68"/>
    <mergeCell ref="I67:I68"/>
    <mergeCell ref="A76:D76"/>
    <mergeCell ref="E76:H76"/>
    <mergeCell ref="A77:D77"/>
    <mergeCell ref="E77:H77"/>
    <mergeCell ref="A78:D79"/>
    <mergeCell ref="E78:H79"/>
    <mergeCell ref="A72:D74"/>
    <mergeCell ref="E72:H74"/>
    <mergeCell ref="I72:I74"/>
    <mergeCell ref="A75:D75"/>
    <mergeCell ref="E75:H75"/>
    <mergeCell ref="A87:D90"/>
    <mergeCell ref="E87:H90"/>
    <mergeCell ref="I87:I90"/>
    <mergeCell ref="A91:D94"/>
    <mergeCell ref="E91:H94"/>
    <mergeCell ref="I91:I94"/>
    <mergeCell ref="I78:I79"/>
    <mergeCell ref="A80:D82"/>
    <mergeCell ref="E80:H82"/>
    <mergeCell ref="I80:I82"/>
    <mergeCell ref="A83:D86"/>
    <mergeCell ref="E83:H86"/>
    <mergeCell ref="I83:I86"/>
    <mergeCell ref="A99:D99"/>
    <mergeCell ref="E99:H99"/>
    <mergeCell ref="A100:D100"/>
    <mergeCell ref="E100:H100"/>
    <mergeCell ref="A101:D106"/>
    <mergeCell ref="E101:H106"/>
    <mergeCell ref="A95:D96"/>
    <mergeCell ref="E95:H96"/>
    <mergeCell ref="I95:I96"/>
    <mergeCell ref="A97:D98"/>
    <mergeCell ref="E97:H98"/>
    <mergeCell ref="I97:I98"/>
    <mergeCell ref="A110:D112"/>
    <mergeCell ref="E110:H112"/>
    <mergeCell ref="I110:I112"/>
    <mergeCell ref="A113:D114"/>
    <mergeCell ref="E113:H114"/>
    <mergeCell ref="I113:I114"/>
    <mergeCell ref="I101:I106"/>
    <mergeCell ref="A107:D108"/>
    <mergeCell ref="E107:H108"/>
    <mergeCell ref="I107:I108"/>
    <mergeCell ref="A109:D109"/>
    <mergeCell ref="E109:H109"/>
    <mergeCell ref="A124:D127"/>
    <mergeCell ref="E124:H127"/>
    <mergeCell ref="I124:I127"/>
    <mergeCell ref="A128:D132"/>
    <mergeCell ref="E128:H132"/>
    <mergeCell ref="I128:I132"/>
    <mergeCell ref="A115:D119"/>
    <mergeCell ref="E115:H119"/>
    <mergeCell ref="I115:I119"/>
    <mergeCell ref="A120:D123"/>
    <mergeCell ref="E120:H123"/>
    <mergeCell ref="I120:I123"/>
    <mergeCell ref="A138:D142"/>
    <mergeCell ref="E138:H142"/>
    <mergeCell ref="I138:I142"/>
    <mergeCell ref="A143:D144"/>
    <mergeCell ref="E143:H144"/>
    <mergeCell ref="I143:I144"/>
    <mergeCell ref="A133:D135"/>
    <mergeCell ref="E133:H135"/>
    <mergeCell ref="I133:I135"/>
    <mergeCell ref="A136:D137"/>
    <mergeCell ref="E136:H137"/>
    <mergeCell ref="I136:I137"/>
    <mergeCell ref="A150:D154"/>
    <mergeCell ref="E150:H154"/>
    <mergeCell ref="I150:I154"/>
    <mergeCell ref="A155:D156"/>
    <mergeCell ref="E155:H156"/>
    <mergeCell ref="I155:I156"/>
    <mergeCell ref="A145:D147"/>
    <mergeCell ref="E145:H147"/>
    <mergeCell ref="I145:I147"/>
    <mergeCell ref="A148:D149"/>
    <mergeCell ref="E148:H149"/>
    <mergeCell ref="I148:I149"/>
    <mergeCell ref="A166:D166"/>
    <mergeCell ref="E166:H166"/>
    <mergeCell ref="A167:D168"/>
    <mergeCell ref="E167:H168"/>
    <mergeCell ref="I167:I168"/>
    <mergeCell ref="A157:D164"/>
    <mergeCell ref="E157:H164"/>
    <mergeCell ref="I157:I164"/>
    <mergeCell ref="A165:D165"/>
    <mergeCell ref="E165:H165"/>
    <mergeCell ref="A174:D174"/>
    <mergeCell ref="E174:H174"/>
    <mergeCell ref="A175:D175"/>
    <mergeCell ref="E175:H175"/>
    <mergeCell ref="A169:D171"/>
    <mergeCell ref="E169:H171"/>
    <mergeCell ref="I169:I171"/>
    <mergeCell ref="A172:D173"/>
    <mergeCell ref="E172:H173"/>
    <mergeCell ref="I172:I173"/>
    <mergeCell ref="J10:J11"/>
    <mergeCell ref="J12:J13"/>
    <mergeCell ref="J14:J15"/>
    <mergeCell ref="J56:J57"/>
    <mergeCell ref="J60:J61"/>
    <mergeCell ref="J69:J70"/>
    <mergeCell ref="J67:J68"/>
    <mergeCell ref="J58:J59"/>
    <mergeCell ref="J78:J79"/>
    <mergeCell ref="J148:J149"/>
    <mergeCell ref="J155:J156"/>
    <mergeCell ref="J167:J168"/>
    <mergeCell ref="J172:J173"/>
    <mergeCell ref="J16:J19"/>
    <mergeCell ref="J20:J23"/>
    <mergeCell ref="J24:J27"/>
    <mergeCell ref="J52:J55"/>
    <mergeCell ref="J63:J66"/>
    <mergeCell ref="J83:J86"/>
    <mergeCell ref="J91:J94"/>
    <mergeCell ref="J87:J90"/>
    <mergeCell ref="J120:J123"/>
    <mergeCell ref="J124:J127"/>
    <mergeCell ref="J28:J30"/>
    <mergeCell ref="J72:J74"/>
    <mergeCell ref="J80:J82"/>
    <mergeCell ref="J110:J112"/>
    <mergeCell ref="J133:J135"/>
    <mergeCell ref="J145:J147"/>
    <mergeCell ref="J169:J171"/>
    <mergeCell ref="L31:L51"/>
    <mergeCell ref="K31:K51"/>
    <mergeCell ref="J115:J119"/>
    <mergeCell ref="J128:J132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J113:J114"/>
    <mergeCell ref="J136:J137"/>
  </mergeCells>
  <dataValidations xWindow="734" yWindow="558" count="1">
    <dataValidation type="list" allowBlank="1" showInputMessage="1" showErrorMessage="1" sqref="J10:J16 J20 J24 J28 J172:J175 J56:J63 J67 J69 J71:J72 J75:J80 J83 J87 J91 J95 J97 J99:J101 J107 J109:J110 J113 J115 J120 J124 J128 J133 J136:J138 J143 J145 J148:J150 J155 J157 J165:J167 J169 J31:J52">
      <formula1>$P$2:$P$12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5" manualBreakCount="5">
    <brk id="51" max="9" man="1"/>
    <brk id="61" max="9" man="1"/>
    <brk id="94" max="9" man="1"/>
    <brk id="114" max="9" man="1"/>
    <brk id="137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46"/>
  <sheetViews>
    <sheetView view="pageBreakPreview" topLeftCell="A22" zoomScaleNormal="100" zoomScaleSheetLayoutView="100" workbookViewId="0">
      <selection activeCell="Q23" sqref="Q23"/>
    </sheetView>
  </sheetViews>
  <sheetFormatPr defaultRowHeight="15" x14ac:dyDescent="0.25"/>
  <cols>
    <col min="7" max="7" width="9.140625" customWidth="1"/>
    <col min="8" max="8" width="10" bestFit="1" customWidth="1"/>
    <col min="9" max="9" width="13.5703125" customWidth="1"/>
    <col min="10" max="10" width="11.5703125" style="69" bestFit="1" customWidth="1"/>
    <col min="11" max="14" width="9.140625" hidden="1" customWidth="1"/>
    <col min="15" max="16" width="0" hidden="1" customWidth="1"/>
  </cols>
  <sheetData>
    <row r="1" spans="1:14" x14ac:dyDescent="0.25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K1" s="68"/>
      <c r="L1" s="68"/>
      <c r="M1" s="68"/>
      <c r="N1" s="68">
        <v>0</v>
      </c>
    </row>
    <row r="2" spans="1:14" x14ac:dyDescent="0.25">
      <c r="A2" s="303"/>
      <c r="B2" s="303"/>
      <c r="C2" s="303"/>
      <c r="D2" s="303"/>
      <c r="E2" s="303"/>
      <c r="F2" s="303"/>
      <c r="G2" s="303"/>
      <c r="H2" s="303"/>
      <c r="I2" s="303"/>
      <c r="K2" s="68"/>
      <c r="L2" s="68"/>
      <c r="M2" s="68"/>
      <c r="N2" s="68">
        <v>1</v>
      </c>
    </row>
    <row r="3" spans="1:14" x14ac:dyDescent="0.25">
      <c r="A3" s="303"/>
      <c r="B3" s="303"/>
      <c r="C3" s="303"/>
      <c r="D3" s="303"/>
      <c r="E3" s="303"/>
      <c r="F3" s="303"/>
      <c r="G3" s="303"/>
      <c r="H3" s="303"/>
      <c r="I3" s="303"/>
      <c r="K3" s="68"/>
      <c r="L3" s="68"/>
      <c r="M3" s="68"/>
      <c r="N3" s="68">
        <v>2</v>
      </c>
    </row>
    <row r="4" spans="1:14" ht="15.75" thickBot="1" x14ac:dyDescent="0.3">
      <c r="K4" s="68"/>
      <c r="L4" s="68"/>
      <c r="M4" s="68"/>
      <c r="N4" s="68">
        <v>3</v>
      </c>
    </row>
    <row r="5" spans="1:14" x14ac:dyDescent="0.25">
      <c r="A5" s="338" t="s">
        <v>313</v>
      </c>
      <c r="B5" s="339"/>
      <c r="C5" s="339"/>
      <c r="D5" s="339"/>
      <c r="E5" s="339"/>
      <c r="F5" s="339"/>
      <c r="G5" s="339"/>
      <c r="H5" s="339"/>
      <c r="I5" s="340"/>
      <c r="K5" s="68"/>
      <c r="L5" s="68"/>
      <c r="M5" s="68"/>
      <c r="N5" s="68">
        <v>4</v>
      </c>
    </row>
    <row r="6" spans="1:14" ht="15.75" thickBot="1" x14ac:dyDescent="0.3">
      <c r="A6" s="341"/>
      <c r="B6" s="342"/>
      <c r="C6" s="342"/>
      <c r="D6" s="342"/>
      <c r="E6" s="342"/>
      <c r="F6" s="342"/>
      <c r="G6" s="342"/>
      <c r="H6" s="342"/>
      <c r="I6" s="343"/>
      <c r="K6" s="68"/>
      <c r="L6" s="68"/>
      <c r="M6" s="68"/>
      <c r="N6" s="68">
        <v>5</v>
      </c>
    </row>
    <row r="7" spans="1:14" ht="15.75" thickBot="1" x14ac:dyDescent="0.3">
      <c r="K7" s="68"/>
      <c r="L7" s="68"/>
      <c r="M7" s="68"/>
      <c r="N7" s="68">
        <v>6</v>
      </c>
    </row>
    <row r="8" spans="1:14" ht="15.75" thickBot="1" x14ac:dyDescent="0.3">
      <c r="A8" s="283" t="s">
        <v>204</v>
      </c>
      <c r="B8" s="284"/>
      <c r="C8" s="284"/>
      <c r="D8" s="284"/>
      <c r="E8" s="284"/>
      <c r="F8" s="284"/>
      <c r="G8" s="284"/>
      <c r="H8" s="284"/>
      <c r="I8" s="285"/>
      <c r="K8" s="68"/>
      <c r="L8" s="68"/>
      <c r="M8" s="68"/>
      <c r="N8" s="68">
        <v>7</v>
      </c>
    </row>
    <row r="9" spans="1:14" ht="15.75" thickBot="1" x14ac:dyDescent="0.3">
      <c r="A9" s="356" t="s">
        <v>69</v>
      </c>
      <c r="B9" s="357"/>
      <c r="C9" s="357"/>
      <c r="D9" s="357"/>
      <c r="E9" s="357" t="s">
        <v>206</v>
      </c>
      <c r="F9" s="357"/>
      <c r="G9" s="357"/>
      <c r="H9" s="357"/>
      <c r="I9" s="59" t="s">
        <v>108</v>
      </c>
      <c r="J9" s="70" t="s">
        <v>408</v>
      </c>
      <c r="K9" s="68"/>
      <c r="L9" s="68"/>
      <c r="M9" s="68"/>
      <c r="N9" s="68">
        <v>8</v>
      </c>
    </row>
    <row r="10" spans="1:14" ht="15.75" thickBot="1" x14ac:dyDescent="0.3">
      <c r="A10" s="351" t="s">
        <v>312</v>
      </c>
      <c r="B10" s="352"/>
      <c r="C10" s="352"/>
      <c r="D10" s="352"/>
      <c r="E10" s="358"/>
      <c r="F10" s="358"/>
      <c r="G10" s="358"/>
      <c r="H10" s="358"/>
      <c r="I10" s="4">
        <v>100</v>
      </c>
      <c r="J10" s="77">
        <v>0</v>
      </c>
      <c r="K10" s="68">
        <f>I10*J10</f>
        <v>0</v>
      </c>
      <c r="L10" s="68"/>
      <c r="M10" s="68"/>
      <c r="N10" s="68">
        <v>9</v>
      </c>
    </row>
    <row r="11" spans="1:14" ht="15.75" thickBot="1" x14ac:dyDescent="0.3">
      <c r="A11" s="351" t="s">
        <v>315</v>
      </c>
      <c r="B11" s="352"/>
      <c r="C11" s="352"/>
      <c r="D11" s="352"/>
      <c r="E11" s="358" t="s">
        <v>314</v>
      </c>
      <c r="F11" s="358"/>
      <c r="G11" s="358"/>
      <c r="H11" s="358"/>
      <c r="I11" s="4">
        <v>25</v>
      </c>
      <c r="J11" s="77">
        <v>0</v>
      </c>
      <c r="K11" s="68">
        <f t="shared" ref="K11:K43" si="0">I11*J11</f>
        <v>0</v>
      </c>
      <c r="L11" s="68"/>
      <c r="M11" s="68"/>
      <c r="N11" s="68">
        <v>10</v>
      </c>
    </row>
    <row r="12" spans="1:14" ht="15.75" thickBot="1" x14ac:dyDescent="0.3">
      <c r="A12" s="288" t="s">
        <v>316</v>
      </c>
      <c r="B12" s="289"/>
      <c r="C12" s="289"/>
      <c r="D12" s="289"/>
      <c r="E12" s="184" t="s">
        <v>317</v>
      </c>
      <c r="F12" s="187"/>
      <c r="G12" s="187"/>
      <c r="H12" s="188"/>
      <c r="I12" s="2">
        <v>40</v>
      </c>
      <c r="J12" s="77">
        <v>0</v>
      </c>
      <c r="K12" s="68">
        <f t="shared" si="0"/>
        <v>0</v>
      </c>
      <c r="L12" s="68"/>
      <c r="M12" s="68"/>
      <c r="N12" s="68"/>
    </row>
    <row r="13" spans="1:14" x14ac:dyDescent="0.25">
      <c r="A13" s="287" t="s">
        <v>318</v>
      </c>
      <c r="B13" s="192"/>
      <c r="C13" s="192"/>
      <c r="D13" s="192"/>
      <c r="E13" s="256" t="s">
        <v>319</v>
      </c>
      <c r="F13" s="315"/>
      <c r="G13" s="315"/>
      <c r="H13" s="316"/>
      <c r="I13" s="327">
        <v>50</v>
      </c>
      <c r="J13" s="307">
        <v>0</v>
      </c>
      <c r="K13" s="68">
        <f t="shared" si="0"/>
        <v>0</v>
      </c>
      <c r="L13" s="68"/>
      <c r="M13" s="68"/>
      <c r="N13" s="68"/>
    </row>
    <row r="14" spans="1:14" ht="15.75" thickBot="1" x14ac:dyDescent="0.3">
      <c r="A14" s="251"/>
      <c r="B14" s="208"/>
      <c r="C14" s="208"/>
      <c r="D14" s="208"/>
      <c r="E14" s="326"/>
      <c r="F14" s="321"/>
      <c r="G14" s="321"/>
      <c r="H14" s="322"/>
      <c r="I14" s="329"/>
      <c r="J14" s="307"/>
      <c r="K14" s="68">
        <f t="shared" si="0"/>
        <v>0</v>
      </c>
      <c r="L14" s="68"/>
      <c r="M14" s="68"/>
      <c r="N14" s="68"/>
    </row>
    <row r="15" spans="1:14" ht="15.75" thickBot="1" x14ac:dyDescent="0.3">
      <c r="A15" s="351" t="s">
        <v>320</v>
      </c>
      <c r="B15" s="352"/>
      <c r="C15" s="352"/>
      <c r="D15" s="352"/>
      <c r="E15" s="353" t="s">
        <v>321</v>
      </c>
      <c r="F15" s="354"/>
      <c r="G15" s="354"/>
      <c r="H15" s="355"/>
      <c r="I15" s="4">
        <v>20</v>
      </c>
      <c r="J15" s="77">
        <v>0</v>
      </c>
      <c r="K15" s="68">
        <f t="shared" si="0"/>
        <v>0</v>
      </c>
      <c r="L15" s="68"/>
      <c r="M15" s="68"/>
      <c r="N15" s="68"/>
    </row>
    <row r="16" spans="1:14" ht="15.75" thickBot="1" x14ac:dyDescent="0.3">
      <c r="A16" s="288" t="s">
        <v>322</v>
      </c>
      <c r="B16" s="289"/>
      <c r="C16" s="289"/>
      <c r="D16" s="289"/>
      <c r="E16" s="210" t="s">
        <v>323</v>
      </c>
      <c r="F16" s="210"/>
      <c r="G16" s="210"/>
      <c r="H16" s="210"/>
      <c r="I16" s="2">
        <v>40</v>
      </c>
      <c r="J16" s="77">
        <v>0</v>
      </c>
      <c r="K16" s="68">
        <f t="shared" si="0"/>
        <v>0</v>
      </c>
      <c r="L16" s="68"/>
      <c r="M16" s="68"/>
      <c r="N16" s="68"/>
    </row>
    <row r="17" spans="1:14" ht="15" customHeight="1" x14ac:dyDescent="0.25">
      <c r="A17" s="359" t="s">
        <v>325</v>
      </c>
      <c r="B17" s="203"/>
      <c r="C17" s="203"/>
      <c r="D17" s="204"/>
      <c r="E17" s="201" t="s">
        <v>324</v>
      </c>
      <c r="F17" s="233"/>
      <c r="G17" s="233"/>
      <c r="H17" s="234"/>
      <c r="I17" s="50">
        <v>20</v>
      </c>
      <c r="J17" s="77">
        <v>0</v>
      </c>
      <c r="K17" s="68">
        <f t="shared" si="0"/>
        <v>0</v>
      </c>
      <c r="L17" s="68"/>
      <c r="M17" s="68"/>
      <c r="N17" s="68"/>
    </row>
    <row r="18" spans="1:14" x14ac:dyDescent="0.25">
      <c r="A18" s="347" t="s">
        <v>326</v>
      </c>
      <c r="B18" s="348"/>
      <c r="C18" s="348"/>
      <c r="D18" s="349"/>
      <c r="E18" s="220"/>
      <c r="F18" s="228"/>
      <c r="G18" s="228"/>
      <c r="H18" s="229"/>
      <c r="I18" s="51">
        <v>20</v>
      </c>
      <c r="J18" s="77">
        <v>0</v>
      </c>
      <c r="K18" s="68">
        <f t="shared" si="0"/>
        <v>0</v>
      </c>
      <c r="L18" s="68"/>
      <c r="M18" s="68"/>
      <c r="N18" s="68"/>
    </row>
    <row r="19" spans="1:14" ht="15" customHeight="1" x14ac:dyDescent="0.25">
      <c r="A19" s="347" t="s">
        <v>327</v>
      </c>
      <c r="B19" s="348"/>
      <c r="C19" s="348"/>
      <c r="D19" s="349"/>
      <c r="E19" s="220"/>
      <c r="F19" s="228"/>
      <c r="G19" s="228"/>
      <c r="H19" s="229"/>
      <c r="I19" s="51">
        <v>20</v>
      </c>
      <c r="J19" s="77">
        <v>0</v>
      </c>
      <c r="K19" s="68">
        <f t="shared" si="0"/>
        <v>0</v>
      </c>
      <c r="L19" s="68"/>
      <c r="M19" s="68"/>
      <c r="N19" s="68"/>
    </row>
    <row r="20" spans="1:14" x14ac:dyDescent="0.25">
      <c r="A20" s="347" t="s">
        <v>328</v>
      </c>
      <c r="B20" s="348"/>
      <c r="C20" s="348"/>
      <c r="D20" s="349"/>
      <c r="E20" s="220"/>
      <c r="F20" s="228"/>
      <c r="G20" s="228"/>
      <c r="H20" s="229"/>
      <c r="I20" s="51">
        <v>20</v>
      </c>
      <c r="J20" s="77">
        <v>0</v>
      </c>
      <c r="K20" s="68">
        <f t="shared" si="0"/>
        <v>0</v>
      </c>
      <c r="L20" s="68"/>
      <c r="M20" s="68"/>
      <c r="N20" s="68"/>
    </row>
    <row r="21" spans="1:14" ht="15" customHeight="1" x14ac:dyDescent="0.25">
      <c r="A21" s="347" t="s">
        <v>329</v>
      </c>
      <c r="B21" s="348"/>
      <c r="C21" s="348"/>
      <c r="D21" s="349"/>
      <c r="E21" s="220"/>
      <c r="F21" s="228"/>
      <c r="G21" s="228"/>
      <c r="H21" s="229"/>
      <c r="I21" s="51">
        <v>20</v>
      </c>
      <c r="J21" s="77">
        <v>0</v>
      </c>
      <c r="K21" s="68">
        <f t="shared" si="0"/>
        <v>0</v>
      </c>
      <c r="L21" s="68"/>
      <c r="M21" s="68"/>
      <c r="N21" s="68"/>
    </row>
    <row r="22" spans="1:14" ht="15.75" thickBot="1" x14ac:dyDescent="0.3">
      <c r="A22" s="350" t="s">
        <v>330</v>
      </c>
      <c r="B22" s="199"/>
      <c r="C22" s="199"/>
      <c r="D22" s="200"/>
      <c r="E22" s="250"/>
      <c r="F22" s="259"/>
      <c r="G22" s="259"/>
      <c r="H22" s="260"/>
      <c r="I22" s="52">
        <v>20</v>
      </c>
      <c r="J22" s="77">
        <v>0</v>
      </c>
      <c r="K22" s="68">
        <f t="shared" si="0"/>
        <v>0</v>
      </c>
      <c r="L22" s="68"/>
      <c r="M22" s="68"/>
      <c r="N22" s="68"/>
    </row>
    <row r="23" spans="1:14" ht="15.75" thickBot="1" x14ac:dyDescent="0.3">
      <c r="A23" s="351" t="s">
        <v>331</v>
      </c>
      <c r="B23" s="352"/>
      <c r="C23" s="352"/>
      <c r="D23" s="352"/>
      <c r="E23" s="353" t="s">
        <v>321</v>
      </c>
      <c r="F23" s="354"/>
      <c r="G23" s="354"/>
      <c r="H23" s="355"/>
      <c r="I23" s="4">
        <v>60</v>
      </c>
      <c r="J23" s="77">
        <v>0</v>
      </c>
      <c r="K23" s="68">
        <f t="shared" si="0"/>
        <v>0</v>
      </c>
      <c r="L23" s="68"/>
      <c r="M23" s="68"/>
      <c r="N23" s="68"/>
    </row>
    <row r="24" spans="1:14" ht="15.75" thickBot="1" x14ac:dyDescent="0.3">
      <c r="A24" s="351" t="s">
        <v>332</v>
      </c>
      <c r="B24" s="352"/>
      <c r="C24" s="352"/>
      <c r="D24" s="352"/>
      <c r="E24" s="353"/>
      <c r="F24" s="354"/>
      <c r="G24" s="354"/>
      <c r="H24" s="355"/>
      <c r="I24" s="4">
        <v>50</v>
      </c>
      <c r="J24" s="77">
        <v>0</v>
      </c>
      <c r="K24" s="68">
        <f t="shared" si="0"/>
        <v>0</v>
      </c>
      <c r="L24" s="68"/>
      <c r="M24" s="68"/>
      <c r="N24" s="68"/>
    </row>
    <row r="25" spans="1:14" ht="15.75" thickBot="1" x14ac:dyDescent="0.3">
      <c r="A25" s="351" t="s">
        <v>333</v>
      </c>
      <c r="B25" s="352"/>
      <c r="C25" s="352"/>
      <c r="D25" s="352"/>
      <c r="E25" s="353" t="s">
        <v>18</v>
      </c>
      <c r="F25" s="354"/>
      <c r="G25" s="354"/>
      <c r="H25" s="355"/>
      <c r="I25" s="4">
        <v>155</v>
      </c>
      <c r="J25" s="77">
        <v>0</v>
      </c>
      <c r="K25" s="68">
        <f t="shared" si="0"/>
        <v>0</v>
      </c>
      <c r="L25" s="68"/>
      <c r="M25" s="68"/>
      <c r="N25" s="68"/>
    </row>
    <row r="26" spans="1:14" x14ac:dyDescent="0.25">
      <c r="A26" s="287" t="s">
        <v>334</v>
      </c>
      <c r="B26" s="192"/>
      <c r="C26" s="192"/>
      <c r="D26" s="192"/>
      <c r="E26" s="256" t="s">
        <v>335</v>
      </c>
      <c r="F26" s="315"/>
      <c r="G26" s="315"/>
      <c r="H26" s="316"/>
      <c r="I26" s="327">
        <v>90</v>
      </c>
      <c r="J26" s="307">
        <v>0</v>
      </c>
      <c r="K26" s="68">
        <f t="shared" si="0"/>
        <v>0</v>
      </c>
      <c r="L26" s="68"/>
      <c r="M26" s="68"/>
      <c r="N26" s="68"/>
    </row>
    <row r="27" spans="1:14" ht="15.75" thickBot="1" x14ac:dyDescent="0.3">
      <c r="A27" s="251"/>
      <c r="B27" s="208"/>
      <c r="C27" s="208"/>
      <c r="D27" s="208"/>
      <c r="E27" s="326"/>
      <c r="F27" s="321"/>
      <c r="G27" s="321"/>
      <c r="H27" s="322"/>
      <c r="I27" s="329"/>
      <c r="J27" s="307"/>
      <c r="K27" s="68">
        <f t="shared" si="0"/>
        <v>0</v>
      </c>
      <c r="L27" s="68"/>
      <c r="M27" s="68"/>
      <c r="N27" s="68"/>
    </row>
    <row r="28" spans="1:14" ht="15.75" thickBot="1" x14ac:dyDescent="0.3">
      <c r="A28" s="351" t="s">
        <v>336</v>
      </c>
      <c r="B28" s="352"/>
      <c r="C28" s="352"/>
      <c r="D28" s="352"/>
      <c r="E28" s="353" t="s">
        <v>18</v>
      </c>
      <c r="F28" s="354"/>
      <c r="G28" s="354"/>
      <c r="H28" s="355"/>
      <c r="I28" s="4">
        <v>70</v>
      </c>
      <c r="J28" s="77">
        <v>0</v>
      </c>
      <c r="K28" s="68">
        <f t="shared" si="0"/>
        <v>0</v>
      </c>
      <c r="L28" s="68"/>
      <c r="M28" s="68"/>
      <c r="N28" s="68"/>
    </row>
    <row r="29" spans="1:14" ht="15.75" thickBot="1" x14ac:dyDescent="0.3">
      <c r="A29" s="351" t="s">
        <v>337</v>
      </c>
      <c r="B29" s="352"/>
      <c r="C29" s="352"/>
      <c r="D29" s="352"/>
      <c r="E29" s="353" t="s">
        <v>18</v>
      </c>
      <c r="F29" s="354"/>
      <c r="G29" s="354"/>
      <c r="H29" s="355"/>
      <c r="I29" s="4">
        <v>10</v>
      </c>
      <c r="J29" s="77">
        <v>0</v>
      </c>
      <c r="K29" s="68">
        <f t="shared" si="0"/>
        <v>0</v>
      </c>
      <c r="L29" s="68"/>
      <c r="M29" s="68"/>
      <c r="N29" s="68"/>
    </row>
    <row r="30" spans="1:14" x14ac:dyDescent="0.25">
      <c r="A30" s="287" t="s">
        <v>338</v>
      </c>
      <c r="B30" s="192"/>
      <c r="C30" s="192"/>
      <c r="D30" s="192"/>
      <c r="E30" s="256" t="s">
        <v>339</v>
      </c>
      <c r="F30" s="315"/>
      <c r="G30" s="315"/>
      <c r="H30" s="316"/>
      <c r="I30" s="327">
        <v>30</v>
      </c>
      <c r="J30" s="307">
        <v>0</v>
      </c>
      <c r="K30" s="68">
        <f t="shared" si="0"/>
        <v>0</v>
      </c>
      <c r="L30" s="68"/>
      <c r="M30" s="68"/>
      <c r="N30" s="68"/>
    </row>
    <row r="31" spans="1:14" ht="15.75" thickBot="1" x14ac:dyDescent="0.3">
      <c r="A31" s="251"/>
      <c r="B31" s="208"/>
      <c r="C31" s="208"/>
      <c r="D31" s="208"/>
      <c r="E31" s="326"/>
      <c r="F31" s="321"/>
      <c r="G31" s="321"/>
      <c r="H31" s="322"/>
      <c r="I31" s="329"/>
      <c r="J31" s="307"/>
      <c r="K31" s="68">
        <f t="shared" si="0"/>
        <v>0</v>
      </c>
      <c r="L31" s="68"/>
      <c r="M31" s="68"/>
      <c r="N31" s="68"/>
    </row>
    <row r="32" spans="1:14" ht="15" customHeight="1" x14ac:dyDescent="0.25">
      <c r="A32" s="287" t="s">
        <v>340</v>
      </c>
      <c r="B32" s="192"/>
      <c r="C32" s="192"/>
      <c r="D32" s="192"/>
      <c r="E32" s="256" t="s">
        <v>339</v>
      </c>
      <c r="F32" s="315"/>
      <c r="G32" s="315"/>
      <c r="H32" s="316"/>
      <c r="I32" s="327">
        <v>30</v>
      </c>
      <c r="J32" s="307">
        <v>0</v>
      </c>
      <c r="K32" s="68">
        <f t="shared" si="0"/>
        <v>0</v>
      </c>
      <c r="L32" s="68"/>
      <c r="M32" s="68"/>
      <c r="N32" s="68"/>
    </row>
    <row r="33" spans="1:14" ht="15.75" thickBot="1" x14ac:dyDescent="0.3">
      <c r="A33" s="251"/>
      <c r="B33" s="208"/>
      <c r="C33" s="208"/>
      <c r="D33" s="208"/>
      <c r="E33" s="326"/>
      <c r="F33" s="321"/>
      <c r="G33" s="321"/>
      <c r="H33" s="322"/>
      <c r="I33" s="329"/>
      <c r="J33" s="307"/>
      <c r="K33" s="68">
        <f t="shared" si="0"/>
        <v>0</v>
      </c>
      <c r="L33" s="68"/>
      <c r="M33" s="68"/>
      <c r="N33" s="68"/>
    </row>
    <row r="34" spans="1:14" x14ac:dyDescent="0.25">
      <c r="A34" s="287" t="s">
        <v>342</v>
      </c>
      <c r="B34" s="192"/>
      <c r="C34" s="192"/>
      <c r="D34" s="192"/>
      <c r="E34" s="256" t="s">
        <v>341</v>
      </c>
      <c r="F34" s="315"/>
      <c r="G34" s="315"/>
      <c r="H34" s="316"/>
      <c r="I34" s="327">
        <v>75</v>
      </c>
      <c r="J34" s="307">
        <v>0</v>
      </c>
      <c r="K34" s="68">
        <f t="shared" si="0"/>
        <v>0</v>
      </c>
      <c r="L34" s="68"/>
      <c r="M34" s="68"/>
      <c r="N34" s="68"/>
    </row>
    <row r="35" spans="1:14" ht="15.75" thickBot="1" x14ac:dyDescent="0.3">
      <c r="A35" s="251"/>
      <c r="B35" s="208"/>
      <c r="C35" s="208"/>
      <c r="D35" s="208"/>
      <c r="E35" s="326"/>
      <c r="F35" s="321"/>
      <c r="G35" s="321"/>
      <c r="H35" s="322"/>
      <c r="I35" s="329"/>
      <c r="J35" s="307"/>
      <c r="K35" s="68">
        <f t="shared" si="0"/>
        <v>0</v>
      </c>
      <c r="L35" s="68"/>
      <c r="M35" s="68"/>
      <c r="N35" s="68"/>
    </row>
    <row r="36" spans="1:14" x14ac:dyDescent="0.25">
      <c r="A36" s="211" t="s">
        <v>407</v>
      </c>
      <c r="B36" s="187"/>
      <c r="C36" s="187"/>
      <c r="D36" s="188"/>
      <c r="E36" s="201" t="s">
        <v>343</v>
      </c>
      <c r="F36" s="233"/>
      <c r="G36" s="233"/>
      <c r="H36" s="234"/>
      <c r="I36" s="366">
        <v>10</v>
      </c>
      <c r="J36" s="307">
        <v>0</v>
      </c>
      <c r="K36" s="68">
        <f t="shared" si="0"/>
        <v>0</v>
      </c>
      <c r="L36" s="68"/>
      <c r="M36" s="68"/>
      <c r="N36" s="68"/>
    </row>
    <row r="37" spans="1:14" x14ac:dyDescent="0.25">
      <c r="A37" s="189"/>
      <c r="B37" s="190"/>
      <c r="C37" s="190"/>
      <c r="D37" s="191"/>
      <c r="E37" s="220"/>
      <c r="F37" s="228"/>
      <c r="G37" s="228"/>
      <c r="H37" s="229"/>
      <c r="I37" s="367"/>
      <c r="J37" s="307"/>
      <c r="K37" s="68">
        <f t="shared" si="0"/>
        <v>0</v>
      </c>
      <c r="L37" s="68"/>
      <c r="M37" s="68"/>
      <c r="N37" s="68"/>
    </row>
    <row r="38" spans="1:14" x14ac:dyDescent="0.25">
      <c r="A38" s="189"/>
      <c r="B38" s="190"/>
      <c r="C38" s="190"/>
      <c r="D38" s="191"/>
      <c r="E38" s="220"/>
      <c r="F38" s="228"/>
      <c r="G38" s="228"/>
      <c r="H38" s="229"/>
      <c r="I38" s="367"/>
      <c r="J38" s="307"/>
      <c r="K38" s="68">
        <f t="shared" si="0"/>
        <v>0</v>
      </c>
      <c r="L38" s="68"/>
      <c r="M38" s="68"/>
      <c r="N38" s="68"/>
    </row>
    <row r="39" spans="1:14" x14ac:dyDescent="0.25">
      <c r="A39" s="189"/>
      <c r="B39" s="190"/>
      <c r="C39" s="190"/>
      <c r="D39" s="191"/>
      <c r="E39" s="220"/>
      <c r="F39" s="228"/>
      <c r="G39" s="228"/>
      <c r="H39" s="229"/>
      <c r="I39" s="367"/>
      <c r="J39" s="307"/>
      <c r="K39" s="68">
        <f t="shared" si="0"/>
        <v>0</v>
      </c>
      <c r="L39" s="68"/>
      <c r="M39" s="68"/>
      <c r="N39" s="68"/>
    </row>
    <row r="40" spans="1:14" ht="15.75" thickBot="1" x14ac:dyDescent="0.3">
      <c r="A40" s="194"/>
      <c r="B40" s="195"/>
      <c r="C40" s="195"/>
      <c r="D40" s="196"/>
      <c r="E40" s="220"/>
      <c r="F40" s="228"/>
      <c r="G40" s="228"/>
      <c r="H40" s="229"/>
      <c r="I40" s="368"/>
      <c r="J40" s="307"/>
      <c r="K40" s="68">
        <f t="shared" si="0"/>
        <v>0</v>
      </c>
      <c r="L40" s="68"/>
      <c r="M40" s="68"/>
      <c r="N40" s="68"/>
    </row>
    <row r="41" spans="1:14" ht="15" customHeight="1" x14ac:dyDescent="0.25">
      <c r="A41" s="211" t="s">
        <v>344</v>
      </c>
      <c r="B41" s="187"/>
      <c r="C41" s="187"/>
      <c r="D41" s="188"/>
      <c r="E41" s="219" t="s">
        <v>345</v>
      </c>
      <c r="F41" s="369"/>
      <c r="G41" s="369"/>
      <c r="H41" s="60" t="s">
        <v>409</v>
      </c>
      <c r="I41" s="64">
        <v>220</v>
      </c>
      <c r="J41" s="77">
        <v>0</v>
      </c>
      <c r="K41" s="68">
        <f t="shared" si="0"/>
        <v>0</v>
      </c>
      <c r="L41" s="68"/>
      <c r="M41" s="68"/>
      <c r="N41" s="68"/>
    </row>
    <row r="42" spans="1:14" x14ac:dyDescent="0.25">
      <c r="A42" s="189"/>
      <c r="B42" s="190"/>
      <c r="C42" s="190"/>
      <c r="D42" s="191"/>
      <c r="E42" s="220"/>
      <c r="F42" s="228"/>
      <c r="G42" s="228"/>
      <c r="H42" s="61"/>
      <c r="I42" s="63"/>
      <c r="J42" s="93"/>
      <c r="K42" s="68"/>
      <c r="L42" s="68"/>
      <c r="M42" s="68"/>
      <c r="N42" s="68"/>
    </row>
    <row r="43" spans="1:14" ht="15.75" customHeight="1" thickBot="1" x14ac:dyDescent="0.3">
      <c r="A43" s="189"/>
      <c r="B43" s="190"/>
      <c r="C43" s="190"/>
      <c r="D43" s="191"/>
      <c r="E43" s="230"/>
      <c r="F43" s="231"/>
      <c r="G43" s="231"/>
      <c r="H43" s="62" t="s">
        <v>410</v>
      </c>
      <c r="I43" s="65">
        <v>440</v>
      </c>
      <c r="J43" s="77">
        <v>0</v>
      </c>
      <c r="K43" s="68">
        <f t="shared" si="0"/>
        <v>0</v>
      </c>
      <c r="L43" s="68"/>
      <c r="M43" s="68"/>
      <c r="N43" s="68"/>
    </row>
    <row r="44" spans="1:14" x14ac:dyDescent="0.25">
      <c r="A44" s="360" t="s">
        <v>346</v>
      </c>
      <c r="B44" s="236"/>
      <c r="C44" s="236"/>
      <c r="D44" s="236"/>
      <c r="E44" s="361"/>
      <c r="F44" s="361"/>
      <c r="G44" s="361"/>
      <c r="H44" s="361"/>
      <c r="I44" s="362"/>
      <c r="J44" s="67" t="s">
        <v>411</v>
      </c>
      <c r="K44" s="68"/>
      <c r="L44" s="68"/>
      <c r="M44" s="68"/>
      <c r="N44" s="68"/>
    </row>
    <row r="45" spans="1:14" ht="15.75" thickBot="1" x14ac:dyDescent="0.3">
      <c r="A45" s="363"/>
      <c r="B45" s="364"/>
      <c r="C45" s="364"/>
      <c r="D45" s="364"/>
      <c r="E45" s="364"/>
      <c r="F45" s="364"/>
      <c r="G45" s="364"/>
      <c r="H45" s="364"/>
      <c r="I45" s="365"/>
      <c r="J45" s="92">
        <f>SUM(K10:K43)</f>
        <v>0</v>
      </c>
      <c r="K45" s="68"/>
      <c r="L45" s="68"/>
      <c r="M45" s="68"/>
      <c r="N45" s="68"/>
    </row>
    <row r="46" spans="1:14" x14ac:dyDescent="0.25">
      <c r="I46" s="5"/>
    </row>
  </sheetData>
  <sheetProtection password="CA93" sheet="1" objects="1" scenarios="1"/>
  <mergeCells count="59">
    <mergeCell ref="A44:I45"/>
    <mergeCell ref="E36:H40"/>
    <mergeCell ref="I36:I40"/>
    <mergeCell ref="A36:D40"/>
    <mergeCell ref="A41:D43"/>
    <mergeCell ref="E41:G43"/>
    <mergeCell ref="I30:I31"/>
    <mergeCell ref="A32:D33"/>
    <mergeCell ref="E32:H33"/>
    <mergeCell ref="I32:I33"/>
    <mergeCell ref="A34:D35"/>
    <mergeCell ref="E34:H35"/>
    <mergeCell ref="I34:I35"/>
    <mergeCell ref="A28:D28"/>
    <mergeCell ref="E28:H28"/>
    <mergeCell ref="A29:D29"/>
    <mergeCell ref="E29:H29"/>
    <mergeCell ref="A30:D31"/>
    <mergeCell ref="E30:H31"/>
    <mergeCell ref="A25:D25"/>
    <mergeCell ref="E25:H25"/>
    <mergeCell ref="A26:D27"/>
    <mergeCell ref="E26:H27"/>
    <mergeCell ref="I26:I27"/>
    <mergeCell ref="A10:D10"/>
    <mergeCell ref="E10:H10"/>
    <mergeCell ref="A23:D23"/>
    <mergeCell ref="E23:H23"/>
    <mergeCell ref="A24:D24"/>
    <mergeCell ref="E24:H24"/>
    <mergeCell ref="A11:D11"/>
    <mergeCell ref="E11:H11"/>
    <mergeCell ref="A12:D12"/>
    <mergeCell ref="E12:H12"/>
    <mergeCell ref="A13:D14"/>
    <mergeCell ref="E13:H14"/>
    <mergeCell ref="E17:H22"/>
    <mergeCell ref="A17:D17"/>
    <mergeCell ref="I13:I14"/>
    <mergeCell ref="A5:I6"/>
    <mergeCell ref="A1:I3"/>
    <mergeCell ref="A8:I8"/>
    <mergeCell ref="A9:D9"/>
    <mergeCell ref="E9:H9"/>
    <mergeCell ref="A19:D19"/>
    <mergeCell ref="A20:D20"/>
    <mergeCell ref="A21:D21"/>
    <mergeCell ref="A22:D22"/>
    <mergeCell ref="J13:J14"/>
    <mergeCell ref="A15:D15"/>
    <mergeCell ref="E15:H15"/>
    <mergeCell ref="A16:D16"/>
    <mergeCell ref="E16:H16"/>
    <mergeCell ref="A18:D18"/>
    <mergeCell ref="J26:J27"/>
    <mergeCell ref="J30:J31"/>
    <mergeCell ref="J32:J33"/>
    <mergeCell ref="J34:J35"/>
    <mergeCell ref="J36:J40"/>
  </mergeCells>
  <dataValidations xWindow="772" yWindow="549" count="2">
    <dataValidation type="list" allowBlank="1" showInputMessage="1" showErrorMessage="1" error="Scegliere da menù a tendina!" prompt="Inserire numero di campioni per questo parametro" sqref="I41 I43">
      <formula1>$N$2:$N$11</formula1>
    </dataValidation>
    <dataValidation type="list" allowBlank="1" showInputMessage="1" showErrorMessage="1" error="Scegliere da menù a tendina!" prompt="Inserire numero di campioni per questo parametro" sqref="J10:J13 J15:J26 J28:J30 J32 J34 J36 J41 J43">
      <formula1>$N$1:$N$11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41"/>
  <sheetViews>
    <sheetView workbookViewId="0">
      <selection activeCell="J30" sqref="J30:J31"/>
    </sheetView>
  </sheetViews>
  <sheetFormatPr defaultRowHeight="15" x14ac:dyDescent="0.25"/>
  <cols>
    <col min="9" max="9" width="14.42578125" customWidth="1"/>
    <col min="10" max="10" width="11.5703125" style="76" bestFit="1" customWidth="1"/>
    <col min="11" max="17" width="0" hidden="1" customWidth="1"/>
  </cols>
  <sheetData>
    <row r="2" spans="1:16" x14ac:dyDescent="0.25">
      <c r="B2" s="1" t="s">
        <v>0</v>
      </c>
    </row>
    <row r="3" spans="1:16" x14ac:dyDescent="0.25">
      <c r="P3">
        <v>0</v>
      </c>
    </row>
    <row r="4" spans="1:16" ht="15.75" thickBot="1" x14ac:dyDescent="0.3">
      <c r="P4">
        <v>1</v>
      </c>
    </row>
    <row r="5" spans="1:16" ht="15" customHeight="1" x14ac:dyDescent="0.25">
      <c r="A5" s="338" t="s">
        <v>347</v>
      </c>
      <c r="B5" s="339"/>
      <c r="C5" s="339"/>
      <c r="D5" s="339"/>
      <c r="E5" s="339"/>
      <c r="F5" s="339"/>
      <c r="G5" s="339"/>
      <c r="H5" s="339"/>
      <c r="I5" s="340"/>
    </row>
    <row r="6" spans="1:16" ht="15.75" thickBot="1" x14ac:dyDescent="0.3">
      <c r="A6" s="341"/>
      <c r="B6" s="342"/>
      <c r="C6" s="342"/>
      <c r="D6" s="342"/>
      <c r="E6" s="342"/>
      <c r="F6" s="342"/>
      <c r="G6" s="342"/>
      <c r="H6" s="342"/>
      <c r="I6" s="343"/>
    </row>
    <row r="7" spans="1:16" ht="15.75" thickBot="1" x14ac:dyDescent="0.3"/>
    <row r="8" spans="1:16" ht="15.75" thickBot="1" x14ac:dyDescent="0.3">
      <c r="A8" s="283" t="s">
        <v>204</v>
      </c>
      <c r="B8" s="284"/>
      <c r="C8" s="284"/>
      <c r="D8" s="284"/>
      <c r="E8" s="284"/>
      <c r="F8" s="284"/>
      <c r="G8" s="284"/>
      <c r="H8" s="284"/>
      <c r="I8" s="285"/>
    </row>
    <row r="9" spans="1:16" ht="15.75" thickBot="1" x14ac:dyDescent="0.3">
      <c r="A9" s="378" t="s">
        <v>69</v>
      </c>
      <c r="B9" s="379"/>
      <c r="C9" s="379"/>
      <c r="D9" s="379"/>
      <c r="E9" s="379" t="s">
        <v>206</v>
      </c>
      <c r="F9" s="379"/>
      <c r="G9" s="379"/>
      <c r="H9" s="379"/>
      <c r="I9" s="78" t="s">
        <v>108</v>
      </c>
      <c r="J9" s="79" t="s">
        <v>408</v>
      </c>
    </row>
    <row r="10" spans="1:16" ht="15.75" thickBot="1" x14ac:dyDescent="0.3">
      <c r="A10" s="351" t="s">
        <v>348</v>
      </c>
      <c r="B10" s="352"/>
      <c r="C10" s="352"/>
      <c r="D10" s="352"/>
      <c r="E10" s="353" t="s">
        <v>18</v>
      </c>
      <c r="F10" s="354"/>
      <c r="G10" s="354"/>
      <c r="H10" s="355"/>
      <c r="I10" s="57">
        <v>200</v>
      </c>
      <c r="J10" s="80">
        <v>0</v>
      </c>
      <c r="K10">
        <f>I10*J10</f>
        <v>0</v>
      </c>
    </row>
    <row r="11" spans="1:16" x14ac:dyDescent="0.25">
      <c r="A11" s="288" t="s">
        <v>349</v>
      </c>
      <c r="B11" s="289"/>
      <c r="C11" s="289"/>
      <c r="D11" s="289"/>
      <c r="E11" s="256" t="s">
        <v>350</v>
      </c>
      <c r="F11" s="315"/>
      <c r="G11" s="315"/>
      <c r="H11" s="316"/>
      <c r="I11" s="184">
        <v>40</v>
      </c>
      <c r="J11" s="370">
        <v>0</v>
      </c>
      <c r="K11">
        <f t="shared" ref="K11:K39" si="0">I11*J11</f>
        <v>0</v>
      </c>
    </row>
    <row r="12" spans="1:16" x14ac:dyDescent="0.25">
      <c r="A12" s="380"/>
      <c r="B12" s="381"/>
      <c r="C12" s="381"/>
      <c r="D12" s="381"/>
      <c r="E12" s="317"/>
      <c r="F12" s="318"/>
      <c r="G12" s="318"/>
      <c r="H12" s="319"/>
      <c r="I12" s="215"/>
      <c r="J12" s="372"/>
      <c r="K12">
        <f t="shared" si="0"/>
        <v>0</v>
      </c>
    </row>
    <row r="13" spans="1:16" ht="15.75" thickBot="1" x14ac:dyDescent="0.3">
      <c r="A13" s="373"/>
      <c r="B13" s="374"/>
      <c r="C13" s="374"/>
      <c r="D13" s="374"/>
      <c r="E13" s="326"/>
      <c r="F13" s="321"/>
      <c r="G13" s="321"/>
      <c r="H13" s="322"/>
      <c r="I13" s="185"/>
      <c r="J13" s="371"/>
      <c r="K13">
        <f t="shared" si="0"/>
        <v>0</v>
      </c>
    </row>
    <row r="14" spans="1:16" ht="15.75" thickBot="1" x14ac:dyDescent="0.3">
      <c r="A14" s="351" t="s">
        <v>351</v>
      </c>
      <c r="B14" s="352"/>
      <c r="C14" s="352"/>
      <c r="D14" s="352"/>
      <c r="E14" s="353" t="s">
        <v>321</v>
      </c>
      <c r="F14" s="354"/>
      <c r="G14" s="354"/>
      <c r="H14" s="355"/>
      <c r="I14" s="57">
        <v>20</v>
      </c>
      <c r="J14" s="80">
        <v>0</v>
      </c>
      <c r="K14">
        <f t="shared" si="0"/>
        <v>0</v>
      </c>
    </row>
    <row r="15" spans="1:16" x14ac:dyDescent="0.25">
      <c r="A15" s="288" t="s">
        <v>352</v>
      </c>
      <c r="B15" s="289"/>
      <c r="C15" s="289"/>
      <c r="D15" s="289"/>
      <c r="E15" s="375" t="s">
        <v>353</v>
      </c>
      <c r="F15" s="236"/>
      <c r="G15" s="236"/>
      <c r="H15" s="237"/>
      <c r="I15" s="184">
        <v>35</v>
      </c>
      <c r="J15" s="370">
        <v>0</v>
      </c>
      <c r="K15">
        <f t="shared" si="0"/>
        <v>0</v>
      </c>
    </row>
    <row r="16" spans="1:16" ht="15.75" thickBot="1" x14ac:dyDescent="0.3">
      <c r="A16" s="373"/>
      <c r="B16" s="374"/>
      <c r="C16" s="374"/>
      <c r="D16" s="374"/>
      <c r="E16" s="376"/>
      <c r="F16" s="364"/>
      <c r="G16" s="364"/>
      <c r="H16" s="377"/>
      <c r="I16" s="185"/>
      <c r="J16" s="371"/>
      <c r="K16">
        <f t="shared" si="0"/>
        <v>0</v>
      </c>
    </row>
    <row r="17" spans="1:11" ht="15.75" thickBot="1" x14ac:dyDescent="0.3">
      <c r="A17" s="351" t="s">
        <v>354</v>
      </c>
      <c r="B17" s="352"/>
      <c r="C17" s="352"/>
      <c r="D17" s="352"/>
      <c r="E17" s="353" t="s">
        <v>355</v>
      </c>
      <c r="F17" s="354"/>
      <c r="G17" s="354"/>
      <c r="H17" s="355"/>
      <c r="I17" s="57">
        <v>10</v>
      </c>
      <c r="J17" s="80">
        <v>0</v>
      </c>
      <c r="K17">
        <f t="shared" si="0"/>
        <v>0</v>
      </c>
    </row>
    <row r="18" spans="1:11" ht="15.75" thickBot="1" x14ac:dyDescent="0.3">
      <c r="A18" s="351" t="s">
        <v>284</v>
      </c>
      <c r="B18" s="352"/>
      <c r="C18" s="352"/>
      <c r="D18" s="352"/>
      <c r="E18" s="353" t="s">
        <v>356</v>
      </c>
      <c r="F18" s="354"/>
      <c r="G18" s="354"/>
      <c r="H18" s="355"/>
      <c r="I18" s="57">
        <v>25</v>
      </c>
      <c r="J18" s="80">
        <v>0</v>
      </c>
      <c r="K18">
        <f t="shared" si="0"/>
        <v>0</v>
      </c>
    </row>
    <row r="19" spans="1:11" ht="15" customHeight="1" x14ac:dyDescent="0.25">
      <c r="A19" s="186" t="s">
        <v>357</v>
      </c>
      <c r="B19" s="187"/>
      <c r="C19" s="187"/>
      <c r="D19" s="188"/>
      <c r="E19" s="201" t="s">
        <v>363</v>
      </c>
      <c r="F19" s="233"/>
      <c r="G19" s="233"/>
      <c r="H19" s="234"/>
      <c r="I19" s="53">
        <v>20</v>
      </c>
      <c r="J19" s="81">
        <v>0</v>
      </c>
      <c r="K19">
        <f t="shared" si="0"/>
        <v>0</v>
      </c>
    </row>
    <row r="20" spans="1:11" x14ac:dyDescent="0.25">
      <c r="A20" s="189" t="s">
        <v>358</v>
      </c>
      <c r="B20" s="190"/>
      <c r="C20" s="190"/>
      <c r="D20" s="191"/>
      <c r="E20" s="220"/>
      <c r="F20" s="228"/>
      <c r="G20" s="228"/>
      <c r="H20" s="229"/>
      <c r="I20" s="54">
        <v>20</v>
      </c>
      <c r="J20" s="82">
        <v>0</v>
      </c>
      <c r="K20">
        <f t="shared" si="0"/>
        <v>0</v>
      </c>
    </row>
    <row r="21" spans="1:11" x14ac:dyDescent="0.25">
      <c r="A21" s="189" t="s">
        <v>359</v>
      </c>
      <c r="B21" s="190"/>
      <c r="C21" s="190"/>
      <c r="D21" s="191"/>
      <c r="E21" s="220"/>
      <c r="F21" s="228"/>
      <c r="G21" s="228"/>
      <c r="H21" s="229"/>
      <c r="I21" s="54">
        <v>20</v>
      </c>
      <c r="J21" s="82">
        <v>0</v>
      </c>
      <c r="K21">
        <f t="shared" si="0"/>
        <v>0</v>
      </c>
    </row>
    <row r="22" spans="1:11" x14ac:dyDescent="0.25">
      <c r="A22" s="189" t="s">
        <v>360</v>
      </c>
      <c r="B22" s="190"/>
      <c r="C22" s="190"/>
      <c r="D22" s="191"/>
      <c r="E22" s="220"/>
      <c r="F22" s="228"/>
      <c r="G22" s="228"/>
      <c r="H22" s="229"/>
      <c r="I22" s="54">
        <v>20</v>
      </c>
      <c r="J22" s="82">
        <v>0</v>
      </c>
      <c r="K22">
        <f t="shared" si="0"/>
        <v>0</v>
      </c>
    </row>
    <row r="23" spans="1:11" x14ac:dyDescent="0.25">
      <c r="A23" s="189" t="s">
        <v>361</v>
      </c>
      <c r="B23" s="190"/>
      <c r="C23" s="190"/>
      <c r="D23" s="191"/>
      <c r="E23" s="220"/>
      <c r="F23" s="228"/>
      <c r="G23" s="228"/>
      <c r="H23" s="229"/>
      <c r="I23" s="54">
        <v>20</v>
      </c>
      <c r="J23" s="82">
        <v>0</v>
      </c>
      <c r="K23">
        <f t="shared" si="0"/>
        <v>0</v>
      </c>
    </row>
    <row r="24" spans="1:11" ht="15.75" thickBot="1" x14ac:dyDescent="0.3">
      <c r="A24" s="194" t="s">
        <v>362</v>
      </c>
      <c r="B24" s="195"/>
      <c r="C24" s="195"/>
      <c r="D24" s="196"/>
      <c r="E24" s="250"/>
      <c r="F24" s="259"/>
      <c r="G24" s="259"/>
      <c r="H24" s="260"/>
      <c r="I24" s="56">
        <v>20</v>
      </c>
      <c r="J24" s="83">
        <v>0</v>
      </c>
      <c r="K24">
        <f t="shared" si="0"/>
        <v>0</v>
      </c>
    </row>
    <row r="25" spans="1:11" ht="15.75" thickBot="1" x14ac:dyDescent="0.3">
      <c r="A25" s="351" t="s">
        <v>365</v>
      </c>
      <c r="B25" s="352"/>
      <c r="C25" s="352"/>
      <c r="D25" s="352"/>
      <c r="E25" s="353" t="s">
        <v>364</v>
      </c>
      <c r="F25" s="354"/>
      <c r="G25" s="354"/>
      <c r="H25" s="355"/>
      <c r="I25" s="58">
        <v>20</v>
      </c>
      <c r="J25" s="80">
        <v>0</v>
      </c>
      <c r="K25">
        <f t="shared" si="0"/>
        <v>0</v>
      </c>
    </row>
    <row r="26" spans="1:11" ht="15.75" thickBot="1" x14ac:dyDescent="0.3">
      <c r="A26" s="382" t="s">
        <v>366</v>
      </c>
      <c r="B26" s="358"/>
      <c r="C26" s="358"/>
      <c r="D26" s="358"/>
      <c r="E26" s="383" t="s">
        <v>367</v>
      </c>
      <c r="F26" s="384"/>
      <c r="G26" s="384"/>
      <c r="H26" s="385"/>
      <c r="I26" s="58">
        <v>60</v>
      </c>
      <c r="J26" s="80">
        <v>0</v>
      </c>
      <c r="K26">
        <f t="shared" si="0"/>
        <v>0</v>
      </c>
    </row>
    <row r="27" spans="1:11" ht="15.75" thickBot="1" x14ac:dyDescent="0.3">
      <c r="A27" s="351" t="s">
        <v>368</v>
      </c>
      <c r="B27" s="352"/>
      <c r="C27" s="352"/>
      <c r="D27" s="352"/>
      <c r="E27" s="353" t="s">
        <v>18</v>
      </c>
      <c r="F27" s="354"/>
      <c r="G27" s="354"/>
      <c r="H27" s="355"/>
      <c r="I27" s="57">
        <v>25</v>
      </c>
      <c r="J27" s="80">
        <v>0</v>
      </c>
      <c r="K27">
        <f t="shared" si="0"/>
        <v>0</v>
      </c>
    </row>
    <row r="28" spans="1:11" x14ac:dyDescent="0.25">
      <c r="A28" s="288" t="s">
        <v>342</v>
      </c>
      <c r="B28" s="289"/>
      <c r="C28" s="289"/>
      <c r="D28" s="289"/>
      <c r="E28" s="375" t="s">
        <v>370</v>
      </c>
      <c r="F28" s="236"/>
      <c r="G28" s="236"/>
      <c r="H28" s="237"/>
      <c r="I28" s="184">
        <v>75</v>
      </c>
      <c r="J28" s="370">
        <v>0</v>
      </c>
      <c r="K28">
        <f t="shared" si="0"/>
        <v>0</v>
      </c>
    </row>
    <row r="29" spans="1:11" ht="15.75" thickBot="1" x14ac:dyDescent="0.3">
      <c r="A29" s="373"/>
      <c r="B29" s="374"/>
      <c r="C29" s="374"/>
      <c r="D29" s="374"/>
      <c r="E29" s="376"/>
      <c r="F29" s="364"/>
      <c r="G29" s="364"/>
      <c r="H29" s="377"/>
      <c r="I29" s="185"/>
      <c r="J29" s="371"/>
      <c r="K29">
        <f t="shared" si="0"/>
        <v>0</v>
      </c>
    </row>
    <row r="30" spans="1:11" x14ac:dyDescent="0.25">
      <c r="A30" s="288" t="s">
        <v>369</v>
      </c>
      <c r="B30" s="289"/>
      <c r="C30" s="289"/>
      <c r="D30" s="289"/>
      <c r="E30" s="375" t="s">
        <v>372</v>
      </c>
      <c r="F30" s="236"/>
      <c r="G30" s="236"/>
      <c r="H30" s="237"/>
      <c r="I30" s="184">
        <v>300</v>
      </c>
      <c r="J30" s="370">
        <v>0</v>
      </c>
      <c r="K30">
        <f t="shared" si="0"/>
        <v>0</v>
      </c>
    </row>
    <row r="31" spans="1:11" ht="15.75" thickBot="1" x14ac:dyDescent="0.3">
      <c r="A31" s="373"/>
      <c r="B31" s="374"/>
      <c r="C31" s="374"/>
      <c r="D31" s="374"/>
      <c r="E31" s="376"/>
      <c r="F31" s="364"/>
      <c r="G31" s="364"/>
      <c r="H31" s="377"/>
      <c r="I31" s="185"/>
      <c r="J31" s="371"/>
      <c r="K31">
        <f t="shared" si="0"/>
        <v>0</v>
      </c>
    </row>
    <row r="32" spans="1:11" x14ac:dyDescent="0.25">
      <c r="A32" s="288" t="s">
        <v>371</v>
      </c>
      <c r="B32" s="289"/>
      <c r="C32" s="289"/>
      <c r="D32" s="289"/>
      <c r="E32" s="375" t="s">
        <v>373</v>
      </c>
      <c r="F32" s="236"/>
      <c r="G32" s="236"/>
      <c r="H32" s="237"/>
      <c r="I32" s="184">
        <v>90</v>
      </c>
      <c r="J32" s="370">
        <v>0</v>
      </c>
      <c r="K32">
        <f t="shared" si="0"/>
        <v>0</v>
      </c>
    </row>
    <row r="33" spans="1:11" ht="15.75" thickBot="1" x14ac:dyDescent="0.3">
      <c r="A33" s="373"/>
      <c r="B33" s="374"/>
      <c r="C33" s="374"/>
      <c r="D33" s="374"/>
      <c r="E33" s="376"/>
      <c r="F33" s="364"/>
      <c r="G33" s="364"/>
      <c r="H33" s="377"/>
      <c r="I33" s="185"/>
      <c r="J33" s="371"/>
      <c r="K33">
        <f t="shared" si="0"/>
        <v>0</v>
      </c>
    </row>
    <row r="34" spans="1:11" x14ac:dyDescent="0.25">
      <c r="A34" s="186" t="s">
        <v>375</v>
      </c>
      <c r="B34" s="187"/>
      <c r="C34" s="187"/>
      <c r="D34" s="188"/>
      <c r="E34" s="375" t="s">
        <v>374</v>
      </c>
      <c r="F34" s="236"/>
      <c r="G34" s="236"/>
      <c r="H34" s="237"/>
      <c r="I34" s="184">
        <v>10</v>
      </c>
      <c r="J34" s="370">
        <v>0</v>
      </c>
      <c r="K34">
        <f t="shared" si="0"/>
        <v>0</v>
      </c>
    </row>
    <row r="35" spans="1:11" ht="15.75" thickBot="1" x14ac:dyDescent="0.3">
      <c r="A35" s="194" t="s">
        <v>376</v>
      </c>
      <c r="B35" s="195"/>
      <c r="C35" s="195"/>
      <c r="D35" s="196"/>
      <c r="E35" s="376"/>
      <c r="F35" s="364"/>
      <c r="G35" s="364"/>
      <c r="H35" s="377"/>
      <c r="I35" s="185"/>
      <c r="J35" s="371"/>
      <c r="K35">
        <f t="shared" si="0"/>
        <v>0</v>
      </c>
    </row>
    <row r="36" spans="1:11" x14ac:dyDescent="0.25">
      <c r="A36" s="288" t="s">
        <v>377</v>
      </c>
      <c r="B36" s="289"/>
      <c r="C36" s="289"/>
      <c r="D36" s="289"/>
      <c r="E36" s="256" t="s">
        <v>378</v>
      </c>
      <c r="F36" s="315"/>
      <c r="G36" s="315"/>
      <c r="H36" s="316"/>
      <c r="I36" s="184">
        <v>10</v>
      </c>
      <c r="J36" s="370">
        <v>0</v>
      </c>
      <c r="K36">
        <f t="shared" si="0"/>
        <v>0</v>
      </c>
    </row>
    <row r="37" spans="1:11" x14ac:dyDescent="0.25">
      <c r="A37" s="380"/>
      <c r="B37" s="381"/>
      <c r="C37" s="381"/>
      <c r="D37" s="381"/>
      <c r="E37" s="317"/>
      <c r="F37" s="318"/>
      <c r="G37" s="318"/>
      <c r="H37" s="319"/>
      <c r="I37" s="215"/>
      <c r="J37" s="372"/>
      <c r="K37">
        <f t="shared" si="0"/>
        <v>0</v>
      </c>
    </row>
    <row r="38" spans="1:11" x14ac:dyDescent="0.25">
      <c r="A38" s="380"/>
      <c r="B38" s="381"/>
      <c r="C38" s="381"/>
      <c r="D38" s="381"/>
      <c r="E38" s="317"/>
      <c r="F38" s="318"/>
      <c r="G38" s="318"/>
      <c r="H38" s="319"/>
      <c r="I38" s="215"/>
      <c r="J38" s="372"/>
      <c r="K38">
        <f t="shared" si="0"/>
        <v>0</v>
      </c>
    </row>
    <row r="39" spans="1:11" ht="15.75" thickBot="1" x14ac:dyDescent="0.3">
      <c r="A39" s="373"/>
      <c r="B39" s="374"/>
      <c r="C39" s="374"/>
      <c r="D39" s="374"/>
      <c r="E39" s="326"/>
      <c r="F39" s="321"/>
      <c r="G39" s="321"/>
      <c r="H39" s="322"/>
      <c r="I39" s="185"/>
      <c r="J39" s="371"/>
      <c r="K39">
        <f t="shared" si="0"/>
        <v>0</v>
      </c>
    </row>
    <row r="40" spans="1:11" x14ac:dyDescent="0.25">
      <c r="A40" s="211" t="s">
        <v>379</v>
      </c>
      <c r="B40" s="187"/>
      <c r="C40" s="187"/>
      <c r="D40" s="187"/>
      <c r="E40" s="187"/>
      <c r="F40" s="187"/>
      <c r="G40" s="187"/>
      <c r="H40" s="187"/>
      <c r="I40" s="187"/>
      <c r="J40" s="84" t="s">
        <v>411</v>
      </c>
    </row>
    <row r="41" spans="1:11" ht="15.75" thickBot="1" x14ac:dyDescent="0.3">
      <c r="A41" s="194"/>
      <c r="B41" s="195"/>
      <c r="C41" s="195"/>
      <c r="D41" s="195"/>
      <c r="E41" s="195"/>
      <c r="F41" s="195"/>
      <c r="G41" s="195"/>
      <c r="H41" s="195"/>
      <c r="I41" s="195"/>
      <c r="J41" s="91">
        <f>SUM(K10:K39)</f>
        <v>0</v>
      </c>
    </row>
  </sheetData>
  <sheetProtection password="CA93" sheet="1" objects="1" scenarios="1"/>
  <mergeCells count="55">
    <mergeCell ref="A36:D39"/>
    <mergeCell ref="E36:H39"/>
    <mergeCell ref="I36:I39"/>
    <mergeCell ref="A40:I41"/>
    <mergeCell ref="A32:D33"/>
    <mergeCell ref="E32:H33"/>
    <mergeCell ref="I32:I33"/>
    <mergeCell ref="E34:H35"/>
    <mergeCell ref="I34:I35"/>
    <mergeCell ref="A34:D34"/>
    <mergeCell ref="A35:D35"/>
    <mergeCell ref="A28:D29"/>
    <mergeCell ref="E28:H29"/>
    <mergeCell ref="I28:I29"/>
    <mergeCell ref="A30:D31"/>
    <mergeCell ref="E30:H31"/>
    <mergeCell ref="I30:I31"/>
    <mergeCell ref="A25:D25"/>
    <mergeCell ref="E25:H25"/>
    <mergeCell ref="A26:D26"/>
    <mergeCell ref="E26:H26"/>
    <mergeCell ref="A27:D27"/>
    <mergeCell ref="E27:H27"/>
    <mergeCell ref="A17:D17"/>
    <mergeCell ref="E17:H17"/>
    <mergeCell ref="A18:D18"/>
    <mergeCell ref="E18:H18"/>
    <mergeCell ref="A19:D19"/>
    <mergeCell ref="E19:H24"/>
    <mergeCell ref="A20:D20"/>
    <mergeCell ref="A21:D21"/>
    <mergeCell ref="A22:D22"/>
    <mergeCell ref="A23:D23"/>
    <mergeCell ref="A24:D24"/>
    <mergeCell ref="A15:D16"/>
    <mergeCell ref="E15:H16"/>
    <mergeCell ref="I15:I16"/>
    <mergeCell ref="A5:I6"/>
    <mergeCell ref="A8:I8"/>
    <mergeCell ref="A9:D9"/>
    <mergeCell ref="E9:H9"/>
    <mergeCell ref="A10:D10"/>
    <mergeCell ref="E10:H10"/>
    <mergeCell ref="A11:D13"/>
    <mergeCell ref="E11:H13"/>
    <mergeCell ref="I11:I13"/>
    <mergeCell ref="A14:D14"/>
    <mergeCell ref="E14:H14"/>
    <mergeCell ref="J15:J16"/>
    <mergeCell ref="J11:J13"/>
    <mergeCell ref="J32:J33"/>
    <mergeCell ref="J34:J35"/>
    <mergeCell ref="J36:J39"/>
    <mergeCell ref="J30:J31"/>
    <mergeCell ref="J28:J29"/>
  </mergeCells>
  <dataValidations xWindow="772" yWindow="423" count="1">
    <dataValidation type="list" allowBlank="1" showInputMessage="1" showErrorMessage="1" error="Scegliere da menù a tendina!" prompt="Inserire numero di campioni per questo parametro" sqref="J36 J34 J32 J30 J17:J28 J10:J11 J14:J15">
      <formula1>$P$3:$P$4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Q25"/>
  <sheetViews>
    <sheetView view="pageBreakPreview" zoomScaleNormal="100" zoomScaleSheetLayoutView="100" workbookViewId="0">
      <selection activeCell="S22" sqref="S22"/>
    </sheetView>
  </sheetViews>
  <sheetFormatPr defaultRowHeight="15" x14ac:dyDescent="0.25"/>
  <cols>
    <col min="9" max="9" width="14.42578125" bestFit="1" customWidth="1"/>
    <col min="10" max="10" width="11.5703125" style="69" bestFit="1" customWidth="1"/>
    <col min="11" max="11" width="0" style="85" hidden="1" customWidth="1"/>
    <col min="12" max="17" width="0" hidden="1" customWidth="1"/>
  </cols>
  <sheetData>
    <row r="2" spans="1:17" x14ac:dyDescent="0.25">
      <c r="Q2">
        <v>0</v>
      </c>
    </row>
    <row r="3" spans="1:17" x14ac:dyDescent="0.25">
      <c r="B3" s="1" t="s">
        <v>380</v>
      </c>
      <c r="Q3">
        <v>1</v>
      </c>
    </row>
    <row r="5" spans="1:17" ht="15.75" thickBot="1" x14ac:dyDescent="0.3"/>
    <row r="6" spans="1:17" ht="15.75" thickBot="1" x14ac:dyDescent="0.3">
      <c r="A6" s="283" t="s">
        <v>204</v>
      </c>
      <c r="B6" s="284"/>
      <c r="C6" s="284"/>
      <c r="D6" s="284"/>
      <c r="E6" s="284"/>
      <c r="F6" s="284"/>
      <c r="G6" s="284"/>
      <c r="H6" s="284"/>
      <c r="I6" s="284"/>
      <c r="J6" s="285"/>
    </row>
    <row r="7" spans="1:17" ht="15.75" thickBot="1" x14ac:dyDescent="0.3">
      <c r="A7" s="391" t="s">
        <v>69</v>
      </c>
      <c r="B7" s="392"/>
      <c r="C7" s="392"/>
      <c r="D7" s="392"/>
      <c r="E7" s="392" t="s">
        <v>206</v>
      </c>
      <c r="F7" s="392"/>
      <c r="G7" s="392"/>
      <c r="H7" s="392"/>
      <c r="I7" s="86" t="s">
        <v>108</v>
      </c>
      <c r="J7" s="87" t="s">
        <v>408</v>
      </c>
    </row>
    <row r="8" spans="1:17" ht="15.75" thickBot="1" x14ac:dyDescent="0.3">
      <c r="A8" s="288" t="s">
        <v>381</v>
      </c>
      <c r="B8" s="289"/>
      <c r="C8" s="289"/>
      <c r="D8" s="289"/>
      <c r="E8" s="256" t="s">
        <v>383</v>
      </c>
      <c r="F8" s="315"/>
      <c r="G8" s="315"/>
      <c r="H8" s="316"/>
      <c r="I8" s="55">
        <v>200</v>
      </c>
      <c r="J8" s="88">
        <v>0</v>
      </c>
      <c r="K8" s="85">
        <f>I8*J8</f>
        <v>0</v>
      </c>
    </row>
    <row r="9" spans="1:17" x14ac:dyDescent="0.25">
      <c r="A9" s="186" t="s">
        <v>384</v>
      </c>
      <c r="B9" s="187"/>
      <c r="C9" s="187"/>
      <c r="D9" s="188"/>
      <c r="E9" s="201" t="s">
        <v>382</v>
      </c>
      <c r="F9" s="187"/>
      <c r="G9" s="187"/>
      <c r="H9" s="188"/>
      <c r="I9" s="184">
        <v>20</v>
      </c>
      <c r="J9" s="386">
        <v>0</v>
      </c>
      <c r="K9" s="85">
        <f t="shared" ref="K9:K14" si="0">I9*J9</f>
        <v>0</v>
      </c>
    </row>
    <row r="10" spans="1:17" ht="15.75" thickBot="1" x14ac:dyDescent="0.3">
      <c r="A10" s="194"/>
      <c r="B10" s="195"/>
      <c r="C10" s="195"/>
      <c r="D10" s="196"/>
      <c r="E10" s="185"/>
      <c r="F10" s="195"/>
      <c r="G10" s="195"/>
      <c r="H10" s="196"/>
      <c r="I10" s="185"/>
      <c r="J10" s="388"/>
      <c r="K10" s="85">
        <f t="shared" si="0"/>
        <v>0</v>
      </c>
    </row>
    <row r="11" spans="1:17" x14ac:dyDescent="0.25">
      <c r="A11" s="189" t="s">
        <v>385</v>
      </c>
      <c r="B11" s="190"/>
      <c r="C11" s="190"/>
      <c r="D11" s="191"/>
      <c r="E11" s="220" t="s">
        <v>386</v>
      </c>
      <c r="F11" s="190"/>
      <c r="G11" s="190"/>
      <c r="H11" s="191"/>
      <c r="I11" s="215">
        <v>65</v>
      </c>
      <c r="J11" s="387">
        <v>0</v>
      </c>
      <c r="K11" s="85">
        <f t="shared" si="0"/>
        <v>0</v>
      </c>
    </row>
    <row r="12" spans="1:17" ht="15.75" thickBot="1" x14ac:dyDescent="0.3">
      <c r="A12" s="194"/>
      <c r="B12" s="195"/>
      <c r="C12" s="195"/>
      <c r="D12" s="196"/>
      <c r="E12" s="185"/>
      <c r="F12" s="195"/>
      <c r="G12" s="195"/>
      <c r="H12" s="196"/>
      <c r="I12" s="185"/>
      <c r="J12" s="388"/>
      <c r="K12" s="85">
        <f t="shared" si="0"/>
        <v>0</v>
      </c>
    </row>
    <row r="13" spans="1:17" x14ac:dyDescent="0.25">
      <c r="A13" s="186" t="s">
        <v>387</v>
      </c>
      <c r="B13" s="187"/>
      <c r="C13" s="187"/>
      <c r="D13" s="188"/>
      <c r="E13" s="201" t="s">
        <v>388</v>
      </c>
      <c r="F13" s="187"/>
      <c r="G13" s="187"/>
      <c r="H13" s="188"/>
      <c r="I13" s="184">
        <v>20</v>
      </c>
      <c r="J13" s="386">
        <v>0</v>
      </c>
      <c r="K13" s="85">
        <f t="shared" si="0"/>
        <v>0</v>
      </c>
    </row>
    <row r="14" spans="1:17" ht="15.75" thickBot="1" x14ac:dyDescent="0.3">
      <c r="A14" s="194"/>
      <c r="B14" s="195"/>
      <c r="C14" s="195"/>
      <c r="D14" s="196"/>
      <c r="E14" s="185"/>
      <c r="F14" s="195"/>
      <c r="G14" s="195"/>
      <c r="H14" s="196"/>
      <c r="I14" s="185"/>
      <c r="J14" s="388"/>
      <c r="K14" s="85">
        <f t="shared" si="0"/>
        <v>0</v>
      </c>
    </row>
    <row r="15" spans="1:17" x14ac:dyDescent="0.25">
      <c r="A15" s="288" t="s">
        <v>389</v>
      </c>
      <c r="B15" s="289"/>
      <c r="C15" s="289"/>
      <c r="D15" s="289"/>
      <c r="E15" s="393" t="s">
        <v>390</v>
      </c>
      <c r="F15" s="289"/>
      <c r="G15" s="289"/>
      <c r="H15" s="289"/>
      <c r="I15" s="201" t="s">
        <v>391</v>
      </c>
      <c r="J15" s="386">
        <v>0</v>
      </c>
      <c r="K15" s="190">
        <f>IF(J15&lt;11,J15*20,215)</f>
        <v>0</v>
      </c>
      <c r="L15" s="306"/>
    </row>
    <row r="16" spans="1:17" x14ac:dyDescent="0.25">
      <c r="A16" s="380"/>
      <c r="B16" s="381"/>
      <c r="C16" s="381"/>
      <c r="D16" s="381"/>
      <c r="E16" s="381"/>
      <c r="F16" s="381"/>
      <c r="G16" s="381"/>
      <c r="H16" s="381"/>
      <c r="I16" s="215"/>
      <c r="J16" s="387"/>
      <c r="K16" s="190"/>
      <c r="L16" s="306"/>
    </row>
    <row r="17" spans="1:12" ht="15.75" thickBot="1" x14ac:dyDescent="0.3">
      <c r="A17" s="373"/>
      <c r="B17" s="374"/>
      <c r="C17" s="374"/>
      <c r="D17" s="374"/>
      <c r="E17" s="374"/>
      <c r="F17" s="374"/>
      <c r="G17" s="374"/>
      <c r="H17" s="374"/>
      <c r="I17" s="185"/>
      <c r="J17" s="388"/>
      <c r="K17" s="190"/>
      <c r="L17" s="306"/>
    </row>
    <row r="18" spans="1:12" ht="15.75" thickBot="1" x14ac:dyDescent="0.3">
      <c r="A18" s="351" t="s">
        <v>365</v>
      </c>
      <c r="B18" s="352"/>
      <c r="C18" s="352"/>
      <c r="D18" s="352"/>
      <c r="E18" s="312" t="s">
        <v>392</v>
      </c>
      <c r="F18" s="313"/>
      <c r="G18" s="313"/>
      <c r="H18" s="314"/>
      <c r="I18" s="57">
        <v>20</v>
      </c>
      <c r="J18" s="88">
        <v>0</v>
      </c>
      <c r="K18" s="85">
        <f>I18*J18</f>
        <v>0</v>
      </c>
    </row>
    <row r="19" spans="1:12" x14ac:dyDescent="0.25">
      <c r="A19" s="288" t="s">
        <v>394</v>
      </c>
      <c r="B19" s="289"/>
      <c r="C19" s="289"/>
      <c r="D19" s="289"/>
      <c r="E19" s="393" t="s">
        <v>393</v>
      </c>
      <c r="F19" s="289"/>
      <c r="G19" s="289"/>
      <c r="H19" s="289"/>
      <c r="I19" s="201">
        <v>20</v>
      </c>
      <c r="J19" s="386">
        <v>0</v>
      </c>
      <c r="K19" s="85">
        <f t="shared" ref="K19:K21" si="1">I19*J19</f>
        <v>0</v>
      </c>
    </row>
    <row r="20" spans="1:12" x14ac:dyDescent="0.25">
      <c r="A20" s="380"/>
      <c r="B20" s="381"/>
      <c r="C20" s="381"/>
      <c r="D20" s="381"/>
      <c r="E20" s="381"/>
      <c r="F20" s="381"/>
      <c r="G20" s="381"/>
      <c r="H20" s="381"/>
      <c r="I20" s="215"/>
      <c r="J20" s="387"/>
      <c r="K20" s="85">
        <f t="shared" si="1"/>
        <v>0</v>
      </c>
    </row>
    <row r="21" spans="1:12" ht="15.75" thickBot="1" x14ac:dyDescent="0.3">
      <c r="A21" s="373"/>
      <c r="B21" s="374"/>
      <c r="C21" s="374"/>
      <c r="D21" s="374"/>
      <c r="E21" s="374"/>
      <c r="F21" s="374"/>
      <c r="G21" s="374"/>
      <c r="H21" s="374"/>
      <c r="I21" s="185"/>
      <c r="J21" s="388"/>
      <c r="K21" s="85">
        <f t="shared" si="1"/>
        <v>0</v>
      </c>
    </row>
    <row r="22" spans="1:12" ht="15" customHeight="1" x14ac:dyDescent="0.25">
      <c r="A22" s="211" t="s">
        <v>395</v>
      </c>
      <c r="B22" s="187"/>
      <c r="C22" s="187"/>
      <c r="D22" s="187"/>
      <c r="E22" s="187"/>
      <c r="F22" s="187"/>
      <c r="G22" s="187"/>
      <c r="H22" s="187"/>
      <c r="I22" s="187"/>
      <c r="J22" s="89" t="s">
        <v>411</v>
      </c>
    </row>
    <row r="23" spans="1:12" ht="15.75" thickBot="1" x14ac:dyDescent="0.3">
      <c r="A23" s="194"/>
      <c r="B23" s="195"/>
      <c r="C23" s="195"/>
      <c r="D23" s="195"/>
      <c r="E23" s="195"/>
      <c r="F23" s="195"/>
      <c r="G23" s="195"/>
      <c r="H23" s="195"/>
      <c r="I23" s="195"/>
      <c r="J23" s="90">
        <f>SUM(K8:K21)</f>
        <v>0</v>
      </c>
    </row>
    <row r="24" spans="1:12" ht="15" customHeight="1" x14ac:dyDescent="0.25">
      <c r="A24" s="211" t="s">
        <v>346</v>
      </c>
      <c r="B24" s="233"/>
      <c r="C24" s="233"/>
      <c r="D24" s="233"/>
      <c r="E24" s="233"/>
      <c r="F24" s="233"/>
      <c r="G24" s="233"/>
      <c r="H24" s="233"/>
      <c r="I24" s="233"/>
      <c r="J24" s="389"/>
    </row>
    <row r="25" spans="1:12" ht="15.75" thickBot="1" x14ac:dyDescent="0.3">
      <c r="A25" s="249"/>
      <c r="B25" s="259"/>
      <c r="C25" s="259"/>
      <c r="D25" s="259"/>
      <c r="E25" s="259"/>
      <c r="F25" s="259"/>
      <c r="G25" s="259"/>
      <c r="H25" s="259"/>
      <c r="I25" s="259"/>
      <c r="J25" s="390"/>
    </row>
  </sheetData>
  <sheetProtection password="CA93" sheet="1" objects="1" scenarios="1"/>
  <mergeCells count="31">
    <mergeCell ref="I11:I12"/>
    <mergeCell ref="I19:I21"/>
    <mergeCell ref="A22:I23"/>
    <mergeCell ref="A15:D17"/>
    <mergeCell ref="E15:H17"/>
    <mergeCell ref="I15:I17"/>
    <mergeCell ref="A18:D18"/>
    <mergeCell ref="E18:H18"/>
    <mergeCell ref="A19:D21"/>
    <mergeCell ref="E19:H21"/>
    <mergeCell ref="A24:J25"/>
    <mergeCell ref="J13:J14"/>
    <mergeCell ref="A13:D14"/>
    <mergeCell ref="E13:H14"/>
    <mergeCell ref="I13:I14"/>
    <mergeCell ref="K15:K17"/>
    <mergeCell ref="L15:L17"/>
    <mergeCell ref="J15:J17"/>
    <mergeCell ref="J19:J21"/>
    <mergeCell ref="A6:J6"/>
    <mergeCell ref="J9:J10"/>
    <mergeCell ref="J11:J12"/>
    <mergeCell ref="A7:D7"/>
    <mergeCell ref="E7:H7"/>
    <mergeCell ref="A8:D8"/>
    <mergeCell ref="E8:H8"/>
    <mergeCell ref="A9:D10"/>
    <mergeCell ref="E9:H10"/>
    <mergeCell ref="I9:I10"/>
    <mergeCell ref="A11:D12"/>
    <mergeCell ref="E11:H12"/>
  </mergeCells>
  <dataValidations xWindow="774" yWindow="484" count="1">
    <dataValidation type="list" allowBlank="1" showInputMessage="1" showErrorMessage="1" error="Scegliere da menù a tendina!" prompt="Inserire numero di campioni per questo parametro" sqref="J8:J14 J18:J19">
      <formula1>$Q$2:$Q$3</formula1>
    </dataValidation>
  </dataValidations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8</vt:i4>
      </vt:variant>
    </vt:vector>
  </HeadingPairs>
  <TitlesOfParts>
    <vt:vector size="15" baseType="lpstr">
      <vt:lpstr>DATI ANAGRAFICI</vt:lpstr>
      <vt:lpstr>TC</vt:lpstr>
      <vt:lpstr>T-Aria</vt:lpstr>
      <vt:lpstr>T-Acqua</vt:lpstr>
      <vt:lpstr>T-Fanghi</vt:lpstr>
      <vt:lpstr>T-Compost</vt:lpstr>
      <vt:lpstr>T- CSS Comb. solido secondario</vt:lpstr>
      <vt:lpstr>'T- CSS Comb. solido secondario'!Area_stampa</vt:lpstr>
      <vt:lpstr>'T-Acqua'!Area_stampa</vt:lpstr>
      <vt:lpstr>'T-Aria'!Area_stampa</vt:lpstr>
      <vt:lpstr>TC!Area_stampa</vt:lpstr>
      <vt:lpstr>'T-Fanghi'!Area_stampa</vt:lpstr>
      <vt:lpstr>'T-Acqua'!Titoli_stampa</vt:lpstr>
      <vt:lpstr>'T-Aria'!Titoli_stampa</vt:lpstr>
      <vt:lpstr>'T-Fanghi'!Titoli_stampa</vt:lpstr>
    </vt:vector>
  </TitlesOfParts>
  <Company>ARPA Sardegna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kahnamoei</dc:creator>
  <cp:lastModifiedBy>amin kahnamoei</cp:lastModifiedBy>
  <cp:lastPrinted>2017-09-22T07:47:10Z</cp:lastPrinted>
  <dcterms:created xsi:type="dcterms:W3CDTF">2017-08-04T10:48:25Z</dcterms:created>
  <dcterms:modified xsi:type="dcterms:W3CDTF">2017-11-28T12:43:57Z</dcterms:modified>
</cp:coreProperties>
</file>