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8" windowWidth="13260" windowHeight="7092"/>
  </bookViews>
  <sheets>
    <sheet name="Occupazione" sheetId="1" r:id="rId1"/>
    <sheet name="Foglio2" sheetId="2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D23" i="1"/>
  <c r="D12"/>
  <c r="D93" l="1"/>
  <c r="D69"/>
  <c r="D47"/>
  <c r="D40"/>
  <c r="D67" l="1"/>
  <c r="D66"/>
  <c r="D65"/>
  <c r="D64"/>
  <c r="D63"/>
  <c r="D62"/>
  <c r="D61"/>
  <c r="D60"/>
  <c r="D57"/>
  <c r="D55"/>
  <c r="D54"/>
  <c r="D53"/>
  <c r="D52"/>
  <c r="D51"/>
  <c r="D50"/>
  <c r="D49"/>
  <c r="D48"/>
  <c r="D29" l="1"/>
  <c r="H5" i="2"/>
  <c r="H10" s="1"/>
  <c r="F10"/>
  <c r="G10"/>
  <c r="C10"/>
  <c r="B10"/>
  <c r="D5"/>
  <c r="D10" s="1"/>
  <c r="D17" i="1" l="1"/>
  <c r="D95" s="1"/>
</calcChain>
</file>

<file path=xl/sharedStrings.xml><?xml version="1.0" encoding="utf-8"?>
<sst xmlns="http://schemas.openxmlformats.org/spreadsheetml/2006/main" count="286" uniqueCount="145">
  <si>
    <t xml:space="preserve">  Reddito Terreni gestiti in occupazione temporanea</t>
  </si>
  <si>
    <t>UGB</t>
  </si>
  <si>
    <t>Reddito Dominicale</t>
  </si>
  <si>
    <t>Reddito Agrario</t>
  </si>
  <si>
    <t>Ha</t>
  </si>
  <si>
    <t>MURAVERA</t>
  </si>
  <si>
    <t xml:space="preserve"> Servizio Territoriale di Lanusei</t>
  </si>
  <si>
    <t>Superficie occupata ha</t>
  </si>
  <si>
    <t>LANUSEI</t>
  </si>
  <si>
    <t>OSINI</t>
  </si>
  <si>
    <t>ULASSAI</t>
  </si>
  <si>
    <t>TACCU MANNU</t>
  </si>
  <si>
    <t>USSASSAI</t>
  </si>
  <si>
    <t>TOTALE</t>
  </si>
  <si>
    <t>SERV. TERR.</t>
  </si>
  <si>
    <t>CAGLIARI</t>
  </si>
  <si>
    <t>TONARA</t>
  </si>
  <si>
    <t>OROSEI</t>
  </si>
  <si>
    <t>NUORO</t>
  </si>
  <si>
    <t>OLIENA</t>
  </si>
  <si>
    <t>ONIFAI</t>
  </si>
  <si>
    <t>IRGOLI</t>
  </si>
  <si>
    <t>GADONI</t>
  </si>
  <si>
    <t>MEANASARDO</t>
  </si>
  <si>
    <t>BELVI'</t>
  </si>
  <si>
    <t>ARITZO</t>
  </si>
  <si>
    <t>Laconi</t>
  </si>
  <si>
    <t>Teti</t>
  </si>
  <si>
    <t>Macomer</t>
  </si>
  <si>
    <t>Bosa</t>
  </si>
  <si>
    <t>Borore</t>
  </si>
  <si>
    <t>ORISTANO</t>
  </si>
  <si>
    <t>Banari</t>
  </si>
  <si>
    <t>Castelsardo</t>
  </si>
  <si>
    <t>Sedini</t>
  </si>
  <si>
    <t>Tergu</t>
  </si>
  <si>
    <t>Fiorentini</t>
  </si>
  <si>
    <t>Bultei</t>
  </si>
  <si>
    <t>Forest'Anela</t>
  </si>
  <si>
    <t>Anela</t>
  </si>
  <si>
    <t>Marina di Sorso</t>
  </si>
  <si>
    <t>Porto Torres</t>
  </si>
  <si>
    <t>Sorso</t>
  </si>
  <si>
    <t>Messincherva</t>
  </si>
  <si>
    <t>Benetutti</t>
  </si>
  <si>
    <t>Monte Lerno - Sa Linna Sicca</t>
  </si>
  <si>
    <t>Pattada</t>
  </si>
  <si>
    <t>Monte Minerva</t>
  </si>
  <si>
    <t>Villanova Monteleone</t>
  </si>
  <si>
    <t>Monte Pirastru</t>
  </si>
  <si>
    <t>Nughedu San Nicolò</t>
  </si>
  <si>
    <t>Monte Pisanu</t>
  </si>
  <si>
    <t>Bono</t>
  </si>
  <si>
    <t>Monte Traessu</t>
  </si>
  <si>
    <t>Cossoine</t>
  </si>
  <si>
    <t>Giave</t>
  </si>
  <si>
    <t>Mara</t>
  </si>
  <si>
    <t>Nulvi</t>
  </si>
  <si>
    <t>Osilo</t>
  </si>
  <si>
    <t>Sennori</t>
  </si>
  <si>
    <t>Porto Conte</t>
  </si>
  <si>
    <t>Alghero</t>
  </si>
  <si>
    <t>Putifigari</t>
  </si>
  <si>
    <t>SASSARI</t>
  </si>
  <si>
    <t>BADESI</t>
  </si>
  <si>
    <t>BORTIGIADAS</t>
  </si>
  <si>
    <t>CALANGIANUS</t>
  </si>
  <si>
    <t>CAPRERA</t>
  </si>
  <si>
    <t>LIMBARA NORD</t>
  </si>
  <si>
    <t>LU SFUSSATU</t>
  </si>
  <si>
    <t>MONTE PINO</t>
  </si>
  <si>
    <t>MONTE DI COGNU</t>
  </si>
  <si>
    <t>SALAUNA</t>
  </si>
  <si>
    <t>PADRU</t>
  </si>
  <si>
    <t>PITRISCIONI</t>
  </si>
  <si>
    <t>SA PEDRA BIANCA</t>
  </si>
  <si>
    <t>SA CONCHEDDA</t>
  </si>
  <si>
    <t>VIGNOLA LA CONTESSA</t>
  </si>
  <si>
    <t>VIVAIO FUNDU DI MONTI</t>
  </si>
  <si>
    <t>VIVAIO PAMPANA</t>
  </si>
  <si>
    <t>TEMPIO</t>
  </si>
  <si>
    <t xml:space="preserve">  Terreni gestiti in occupazione temporanea ai sensi del rdl 3267/23</t>
  </si>
  <si>
    <t>TOTALE GENERALE</t>
  </si>
  <si>
    <t>IGLESIAS</t>
  </si>
  <si>
    <t>COMUNE</t>
  </si>
  <si>
    <t xml:space="preserve"> M. OMU PERDA PIBERA</t>
  </si>
  <si>
    <t>GONNOSFANADIGA</t>
  </si>
  <si>
    <t>CAMPANASISSA</t>
  </si>
  <si>
    <t xml:space="preserve">SILIQUA </t>
  </si>
  <si>
    <t xml:space="preserve"> FUNTANAMARE</t>
  </si>
  <si>
    <t>GONNESA</t>
  </si>
  <si>
    <t>BUGGERRU</t>
  </si>
  <si>
    <t xml:space="preserve"> PLANEDDA</t>
  </si>
  <si>
    <t>PORTIXEDDU</t>
  </si>
  <si>
    <t>NURAXI FIGUS</t>
  </si>
  <si>
    <t xml:space="preserve">GONNESA </t>
  </si>
  <si>
    <t>BACCU ARRODAS - RIO MOLAS</t>
  </si>
  <si>
    <t xml:space="preserve">SA SCOVA </t>
  </si>
  <si>
    <t>BURCEI</t>
  </si>
  <si>
    <t>SIURGUS DONIGALA</t>
  </si>
  <si>
    <t>BELLUCCI MORETTA</t>
  </si>
  <si>
    <t>SUELLI</t>
  </si>
  <si>
    <t xml:space="preserve"> MONTE TURRI (Comune Amm.vo Siurgus D)</t>
  </si>
  <si>
    <t>NUSAUNU</t>
  </si>
  <si>
    <t>SEULO</t>
  </si>
  <si>
    <t>TICCI</t>
  </si>
  <si>
    <t xml:space="preserve">MONTE UDA </t>
  </si>
  <si>
    <t>BARRALI</t>
  </si>
  <si>
    <t>MONTE NIEDDU</t>
  </si>
  <si>
    <t xml:space="preserve">ESTERZILI </t>
  </si>
  <si>
    <t>MARCIA</t>
  </si>
  <si>
    <t xml:space="preserve">SADALI </t>
  </si>
  <si>
    <t>MONTE GIRONI</t>
  </si>
  <si>
    <t xml:space="preserve">VILLAPUTZU  </t>
  </si>
  <si>
    <t>LANUSEI SAN COSIMO</t>
  </si>
  <si>
    <t>TACCU</t>
  </si>
  <si>
    <t>SEMIDA</t>
  </si>
  <si>
    <t>MUGGIANEDDU</t>
  </si>
  <si>
    <t>BIDDEROSA</t>
  </si>
  <si>
    <t>ORTOBENE</t>
  </si>
  <si>
    <t>CEDRINO</t>
  </si>
  <si>
    <t>ALLUIFOGU</t>
  </si>
  <si>
    <t>ORBEDDA'</t>
  </si>
  <si>
    <t>CORONGIA</t>
  </si>
  <si>
    <t>SA MESA</t>
  </si>
  <si>
    <t>SAN GIOVANNI</t>
  </si>
  <si>
    <t>SU LAU</t>
  </si>
  <si>
    <t>TRESNURAGHES</t>
  </si>
  <si>
    <t>MONTE CORTE</t>
  </si>
  <si>
    <t>SANT'ANTONIO</t>
  </si>
  <si>
    <t>SANTA MARIA</t>
  </si>
  <si>
    <t>TORRIGA</t>
  </si>
  <si>
    <t>LA MADDALENA</t>
  </si>
  <si>
    <t>TEMPIO PAUSANIA</t>
  </si>
  <si>
    <t>LUOGOSANTO</t>
  </si>
  <si>
    <t>LURAS</t>
  </si>
  <si>
    <t>OLBIA</t>
  </si>
  <si>
    <t>SANT'ANTONIO GALLURA</t>
  </si>
  <si>
    <t>TELTI</t>
  </si>
  <si>
    <t>AGGIUS</t>
  </si>
  <si>
    <t>AGLIENTU</t>
  </si>
  <si>
    <t>PADRU SOTZA</t>
  </si>
  <si>
    <t>SAN TEODORO</t>
  </si>
  <si>
    <t>BUDDUSO'</t>
  </si>
  <si>
    <t>SANTA TERESA GALLURA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</si>
</sst>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€&quot;\ #,##0.00"/>
    <numFmt numFmtId="165" formatCode="_-[$€]\ * #,##0.00_-;\-[$€]\ * #,##0.00_-;_-[$€]\ * &quot;-&quot;??_-;_-@_-"/>
    <numFmt numFmtId="166" formatCode="_-* #,##0.0000_-;\-* #,##0.0000_-;_-* &quot;-&quot;??_-;_-@_-"/>
    <numFmt numFmtId="167" formatCode="#,##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</cellStyleXfs>
  <cellXfs count="62">
    <xf numFmtId="0" fontId="0" fillId="0" borderId="0" xfId="0"/>
    <xf numFmtId="4" fontId="5" fillId="0" borderId="0" xfId="10" applyNumberFormat="1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4" fontId="5" fillId="0" borderId="3" xfId="1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" fontId="5" fillId="0" borderId="2" xfId="1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top" wrapText="1"/>
    </xf>
    <xf numFmtId="43" fontId="9" fillId="0" borderId="4" xfId="1" applyFont="1" applyBorder="1" applyAlignment="1">
      <alignment horizontal="right" vertical="top" wrapText="1"/>
    </xf>
    <xf numFmtId="166" fontId="9" fillId="0" borderId="4" xfId="1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vertical="center"/>
    </xf>
    <xf numFmtId="43" fontId="10" fillId="0" borderId="4" xfId="1" applyFont="1" applyBorder="1" applyAlignment="1">
      <alignment vertical="center"/>
    </xf>
    <xf numFmtId="164" fontId="3" fillId="0" borderId="5" xfId="2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top" wrapText="1"/>
    </xf>
    <xf numFmtId="0" fontId="3" fillId="0" borderId="5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0" fontId="5" fillId="0" borderId="0" xfId="2" applyFont="1" applyFill="1" applyBorder="1"/>
    <xf numFmtId="0" fontId="5" fillId="0" borderId="5" xfId="0" applyFont="1" applyBorder="1"/>
    <xf numFmtId="0" fontId="5" fillId="0" borderId="5" xfId="0" applyFont="1" applyFill="1" applyBorder="1"/>
    <xf numFmtId="0" fontId="3" fillId="0" borderId="7" xfId="2" applyFont="1" applyFill="1" applyBorder="1"/>
    <xf numFmtId="0" fontId="3" fillId="0" borderId="5" xfId="2" applyFont="1" applyFill="1" applyBorder="1" applyAlignment="1">
      <alignment horizontal="center"/>
    </xf>
    <xf numFmtId="0" fontId="3" fillId="0" borderId="0" xfId="2" applyFont="1" applyFill="1"/>
    <xf numFmtId="0" fontId="3" fillId="0" borderId="6" xfId="2" applyFont="1" applyFill="1" applyBorder="1"/>
    <xf numFmtId="0" fontId="3" fillId="0" borderId="7" xfId="2" applyFont="1" applyFill="1" applyBorder="1" applyAlignment="1">
      <alignment horizontal="center"/>
    </xf>
    <xf numFmtId="167" fontId="6" fillId="0" borderId="5" xfId="1" applyNumberFormat="1" applyFont="1" applyBorder="1" applyAlignment="1">
      <alignment horizontal="right" vertical="top" wrapText="1"/>
    </xf>
    <xf numFmtId="167" fontId="3" fillId="0" borderId="5" xfId="2" applyNumberFormat="1" applyFont="1" applyFill="1" applyBorder="1"/>
    <xf numFmtId="167" fontId="5" fillId="0" borderId="5" xfId="2" applyNumberFormat="1" applyFont="1" applyFill="1" applyBorder="1" applyAlignment="1">
      <alignment wrapText="1"/>
    </xf>
    <xf numFmtId="167" fontId="5" fillId="0" borderId="5" xfId="2" applyNumberFormat="1" applyFont="1" applyFill="1" applyBorder="1"/>
    <xf numFmtId="167" fontId="5" fillId="0" borderId="5" xfId="2" applyNumberFormat="1" applyFont="1" applyFill="1" applyBorder="1" applyAlignment="1"/>
    <xf numFmtId="167" fontId="3" fillId="0" borderId="5" xfId="1" applyNumberFormat="1" applyFont="1" applyFill="1" applyBorder="1" applyAlignment="1"/>
    <xf numFmtId="4" fontId="3" fillId="0" borderId="5" xfId="2" applyNumberFormat="1" applyFont="1" applyFill="1" applyBorder="1"/>
    <xf numFmtId="4" fontId="5" fillId="0" borderId="5" xfId="2" applyNumberFormat="1" applyFont="1" applyFill="1" applyBorder="1"/>
    <xf numFmtId="4" fontId="3" fillId="0" borderId="5" xfId="1" applyNumberFormat="1" applyFont="1" applyFill="1" applyBorder="1"/>
    <xf numFmtId="0" fontId="5" fillId="0" borderId="0" xfId="2" applyFont="1" applyFill="1"/>
    <xf numFmtId="4" fontId="5" fillId="0" borderId="5" xfId="3" applyNumberFormat="1" applyFont="1" applyFill="1" applyBorder="1"/>
    <xf numFmtId="4" fontId="3" fillId="0" borderId="5" xfId="3" applyNumberFormat="1" applyFont="1" applyFill="1" applyBorder="1"/>
    <xf numFmtId="167" fontId="3" fillId="0" borderId="5" xfId="3" applyNumberFormat="1" applyFont="1" applyFill="1" applyBorder="1"/>
    <xf numFmtId="0" fontId="5" fillId="0" borderId="6" xfId="2" applyFont="1" applyFill="1" applyBorder="1"/>
    <xf numFmtId="4" fontId="5" fillId="0" borderId="0" xfId="2" applyNumberFormat="1" applyFont="1" applyFill="1"/>
    <xf numFmtId="167" fontId="5" fillId="0" borderId="0" xfId="2" applyNumberFormat="1" applyFont="1" applyFill="1"/>
    <xf numFmtId="167" fontId="5" fillId="0" borderId="0" xfId="2" applyNumberFormat="1" applyFont="1" applyFill="1" applyAlignment="1"/>
    <xf numFmtId="0" fontId="5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4" fontId="3" fillId="0" borderId="5" xfId="2" applyNumberFormat="1" applyFont="1" applyFill="1" applyBorder="1" applyAlignment="1">
      <alignment horizontal="center" vertical="center" wrapText="1"/>
    </xf>
    <xf numFmtId="167" fontId="3" fillId="0" borderId="5" xfId="2" applyNumberFormat="1" applyFont="1" applyFill="1" applyBorder="1" applyAlignment="1">
      <alignment horizontal="center" vertical="center" wrapText="1"/>
    </xf>
    <xf numFmtId="4" fontId="11" fillId="0" borderId="5" xfId="1" applyNumberFormat="1" applyFont="1" applyBorder="1" applyAlignment="1">
      <alignment vertical="center"/>
    </xf>
    <xf numFmtId="167" fontId="11" fillId="0" borderId="5" xfId="1" applyNumberFormat="1" applyFont="1" applyBorder="1" applyAlignment="1">
      <alignment vertical="center"/>
    </xf>
    <xf numFmtId="0" fontId="12" fillId="0" borderId="0" xfId="2" applyFont="1" applyFill="1"/>
    <xf numFmtId="0" fontId="12" fillId="0" borderId="0" xfId="2" applyFont="1" applyFill="1" applyAlignment="1">
      <alignment horizontal="left"/>
    </xf>
    <xf numFmtId="0" fontId="12" fillId="0" borderId="0" xfId="2" applyFont="1" applyFill="1" applyBorder="1" applyAlignment="1">
      <alignment horizontal="left"/>
    </xf>
    <xf numFmtId="167" fontId="12" fillId="0" borderId="0" xfId="2" applyNumberFormat="1" applyFont="1" applyFill="1" applyAlignment="1">
      <alignment horizontal="left"/>
    </xf>
    <xf numFmtId="4" fontId="5" fillId="0" borderId="0" xfId="2" applyNumberFormat="1" applyFont="1" applyFill="1" applyBorder="1"/>
    <xf numFmtId="167" fontId="5" fillId="0" borderId="0" xfId="2" applyNumberFormat="1" applyFont="1" applyFill="1" applyBorder="1"/>
    <xf numFmtId="4" fontId="6" fillId="0" borderId="5" xfId="1" applyNumberFormat="1" applyFont="1" applyBorder="1" applyAlignment="1">
      <alignment horizontal="left" vertical="top" wrapText="1"/>
    </xf>
    <xf numFmtId="0" fontId="3" fillId="2" borderId="0" xfId="2" applyFont="1" applyFill="1" applyBorder="1"/>
    <xf numFmtId="0" fontId="3" fillId="2" borderId="0" xfId="2" applyFont="1" applyFill="1" applyBorder="1" applyAlignment="1">
      <alignment horizontal="center"/>
    </xf>
    <xf numFmtId="4" fontId="3" fillId="2" borderId="0" xfId="2" applyNumberFormat="1" applyFont="1" applyFill="1" applyBorder="1"/>
    <xf numFmtId="167" fontId="3" fillId="2" borderId="0" xfId="2" applyNumberFormat="1" applyFont="1" applyFill="1" applyBorder="1"/>
    <xf numFmtId="167" fontId="3" fillId="0" borderId="0" xfId="2" applyNumberFormat="1" applyFont="1" applyFill="1"/>
    <xf numFmtId="0" fontId="12" fillId="0" borderId="0" xfId="2" applyFont="1" applyFill="1" applyBorder="1" applyAlignment="1"/>
  </cellXfs>
  <cellStyles count="11">
    <cellStyle name="Euro" xfId="4"/>
    <cellStyle name="Euro 2" xfId="5"/>
    <cellStyle name="Euro 3" xfId="6"/>
    <cellStyle name="Migliaia" xfId="1" builtinId="3"/>
    <cellStyle name="Migliaia 2" xfId="3"/>
    <cellStyle name="Migliaia 3" xfId="7"/>
    <cellStyle name="Normale" xfId="0" builtinId="0"/>
    <cellStyle name="Normale 2" xfId="2"/>
    <cellStyle name="Normale 4" xfId="8"/>
    <cellStyle name="Normale 5" xfId="9"/>
    <cellStyle name="Normale_RIEPILOGO__TERRENI_IN_OCCUPAZIONE._AL_23.09.11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dditi_Fondiari_UGB_Occup_Cagliari_%2003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dditi_Fondiari_UGB_Occup_Lanusei_03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cupazione"/>
      <sheetName val="complesso forestale"/>
      <sheetName val="M. Omu-Pibera"/>
      <sheetName val="Campanasissa"/>
      <sheetName val="Monte Gironi"/>
      <sheetName val="Planedda"/>
      <sheetName val="Portixeddu"/>
      <sheetName val="Monte Uda"/>
      <sheetName val="Nuraxi Figus"/>
      <sheetName val="Funtanamare"/>
      <sheetName val="Muravera"/>
      <sheetName val="Sa Scova"/>
      <sheetName val="Siurgus Bellucci Moretta"/>
      <sheetName val="Monte Turri"/>
      <sheetName val="Nusaunu"/>
      <sheetName val="Ticci"/>
      <sheetName val="Esterzili"/>
      <sheetName val="Sada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8">
          <cell r="M68">
            <v>8834653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nusei Occup"/>
      <sheetName val="Osini Occup"/>
      <sheetName val="Ulassai Occup"/>
      <sheetName val="Taccu Mannu Occup"/>
      <sheetName val="Ussassai Occup"/>
      <sheetName val="riepilog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>
      <selection activeCell="B4" sqref="B4"/>
    </sheetView>
  </sheetViews>
  <sheetFormatPr defaultColWidth="9.21875" defaultRowHeight="13.2"/>
  <cols>
    <col min="1" max="1" width="12.21875" style="35" bestFit="1" customWidth="1"/>
    <col min="2" max="2" width="46" style="35" bestFit="1" customWidth="1"/>
    <col min="3" max="3" width="23.6640625" style="40" bestFit="1" customWidth="1"/>
    <col min="4" max="4" width="12.44140625" style="41" bestFit="1" customWidth="1"/>
    <col min="5" max="5" width="10.109375" style="35" bestFit="1" customWidth="1"/>
    <col min="6" max="16384" width="9.21875" style="35"/>
  </cols>
  <sheetData>
    <row r="1" spans="1:4" s="49" customFormat="1" ht="20.399999999999999">
      <c r="A1" s="50"/>
      <c r="C1" s="51"/>
      <c r="D1" s="52"/>
    </row>
    <row r="2" spans="1:4">
      <c r="B2" s="43"/>
      <c r="C2" s="44"/>
      <c r="D2" s="42"/>
    </row>
    <row r="3" spans="1:4" ht="20.399999999999999">
      <c r="A3" s="61" t="s">
        <v>81</v>
      </c>
      <c r="B3" s="61"/>
      <c r="C3" s="61"/>
      <c r="D3" s="61"/>
    </row>
    <row r="4" spans="1:4">
      <c r="B4" s="43"/>
      <c r="C4" s="44"/>
      <c r="D4" s="42"/>
    </row>
    <row r="5" spans="1:4" s="23" customFormat="1">
      <c r="A5" s="15" t="s">
        <v>14</v>
      </c>
      <c r="B5" s="13" t="s">
        <v>1</v>
      </c>
      <c r="C5" s="45" t="s">
        <v>84</v>
      </c>
      <c r="D5" s="46" t="s">
        <v>4</v>
      </c>
    </row>
    <row r="6" spans="1:4">
      <c r="A6" s="16" t="s">
        <v>83</v>
      </c>
      <c r="B6" s="16" t="s">
        <v>85</v>
      </c>
      <c r="C6" s="36" t="s">
        <v>86</v>
      </c>
      <c r="D6" s="29">
        <v>224.04140000000001</v>
      </c>
    </row>
    <row r="7" spans="1:4">
      <c r="A7" s="16" t="s">
        <v>83</v>
      </c>
      <c r="B7" s="16" t="s">
        <v>87</v>
      </c>
      <c r="C7" s="36" t="s">
        <v>88</v>
      </c>
      <c r="D7" s="29">
        <v>382.66250000000002</v>
      </c>
    </row>
    <row r="8" spans="1:4">
      <c r="A8" s="16" t="s">
        <v>83</v>
      </c>
      <c r="B8" s="16" t="s">
        <v>89</v>
      </c>
      <c r="C8" s="36" t="s">
        <v>90</v>
      </c>
      <c r="D8" s="29">
        <v>136.49930000000001</v>
      </c>
    </row>
    <row r="9" spans="1:4">
      <c r="A9" s="16" t="s">
        <v>83</v>
      </c>
      <c r="B9" s="16" t="s">
        <v>92</v>
      </c>
      <c r="C9" s="36" t="s">
        <v>91</v>
      </c>
      <c r="D9" s="29">
        <v>438.12110000000001</v>
      </c>
    </row>
    <row r="10" spans="1:4">
      <c r="A10" s="16" t="s">
        <v>83</v>
      </c>
      <c r="B10" s="16" t="s">
        <v>93</v>
      </c>
      <c r="C10" s="36" t="s">
        <v>91</v>
      </c>
      <c r="D10" s="29">
        <v>323.99029999999999</v>
      </c>
    </row>
    <row r="11" spans="1:4">
      <c r="A11" s="16" t="s">
        <v>83</v>
      </c>
      <c r="B11" s="16" t="s">
        <v>94</v>
      </c>
      <c r="C11" s="36" t="s">
        <v>95</v>
      </c>
      <c r="D11" s="29">
        <v>192.50149999999999</v>
      </c>
    </row>
    <row r="12" spans="1:4" s="23" customFormat="1">
      <c r="A12" s="15" t="s">
        <v>15</v>
      </c>
      <c r="B12" s="22" t="s">
        <v>13</v>
      </c>
      <c r="C12" s="37"/>
      <c r="D12" s="38">
        <f>SUM(D6:D11)</f>
        <v>1697.8161</v>
      </c>
    </row>
    <row r="13" spans="1:4">
      <c r="A13" s="16" t="s">
        <v>15</v>
      </c>
      <c r="B13" s="16" t="s">
        <v>96</v>
      </c>
      <c r="C13" s="36" t="s">
        <v>5</v>
      </c>
      <c r="D13" s="29">
        <v>665.14149999999995</v>
      </c>
    </row>
    <row r="14" spans="1:4">
      <c r="A14" s="16" t="s">
        <v>15</v>
      </c>
      <c r="B14" s="16" t="s">
        <v>97</v>
      </c>
      <c r="C14" s="36" t="s">
        <v>98</v>
      </c>
      <c r="D14" s="29">
        <v>225.26599999999999</v>
      </c>
    </row>
    <row r="15" spans="1:4">
      <c r="A15" s="16" t="s">
        <v>15</v>
      </c>
      <c r="B15" s="16" t="s">
        <v>100</v>
      </c>
      <c r="C15" s="36" t="s">
        <v>99</v>
      </c>
      <c r="D15" s="29">
        <v>319.25029999999998</v>
      </c>
    </row>
    <row r="16" spans="1:4">
      <c r="A16" s="16" t="s">
        <v>15</v>
      </c>
      <c r="B16" s="16" t="s">
        <v>102</v>
      </c>
      <c r="C16" s="36" t="s">
        <v>101</v>
      </c>
      <c r="D16" s="29">
        <v>257.791</v>
      </c>
    </row>
    <row r="17" spans="1:5">
      <c r="A17" s="16" t="s">
        <v>15</v>
      </c>
      <c r="B17" s="16" t="s">
        <v>103</v>
      </c>
      <c r="C17" s="36" t="s">
        <v>104</v>
      </c>
      <c r="D17" s="29">
        <f>[1]Nusaunu!M68/10000</f>
        <v>883.46529999999996</v>
      </c>
    </row>
    <row r="18" spans="1:5">
      <c r="A18" s="16" t="s">
        <v>15</v>
      </c>
      <c r="B18" s="16" t="s">
        <v>105</v>
      </c>
      <c r="C18" s="36" t="s">
        <v>104</v>
      </c>
      <c r="D18" s="29">
        <v>794.01409999999998</v>
      </c>
    </row>
    <row r="19" spans="1:5">
      <c r="A19" s="16" t="s">
        <v>15</v>
      </c>
      <c r="B19" s="16" t="s">
        <v>106</v>
      </c>
      <c r="C19" s="36" t="s">
        <v>107</v>
      </c>
      <c r="D19" s="29">
        <v>216.8075</v>
      </c>
    </row>
    <row r="20" spans="1:5">
      <c r="A20" s="16" t="s">
        <v>15</v>
      </c>
      <c r="B20" s="16" t="s">
        <v>108</v>
      </c>
      <c r="C20" s="36" t="s">
        <v>109</v>
      </c>
      <c r="D20" s="29">
        <v>200.75399999999999</v>
      </c>
      <c r="E20" s="18"/>
    </row>
    <row r="21" spans="1:5">
      <c r="A21" s="16" t="s">
        <v>15</v>
      </c>
      <c r="B21" s="16" t="s">
        <v>110</v>
      </c>
      <c r="C21" s="36" t="s">
        <v>111</v>
      </c>
      <c r="D21" s="29">
        <v>542.27629999999999</v>
      </c>
    </row>
    <row r="22" spans="1:5">
      <c r="A22" s="16" t="s">
        <v>15</v>
      </c>
      <c r="B22" s="16" t="s">
        <v>112</v>
      </c>
      <c r="C22" s="36" t="s">
        <v>113</v>
      </c>
      <c r="D22" s="29">
        <v>179.80330000000001</v>
      </c>
    </row>
    <row r="23" spans="1:5" s="23" customFormat="1">
      <c r="A23" s="15" t="s">
        <v>15</v>
      </c>
      <c r="B23" s="22" t="s">
        <v>13</v>
      </c>
      <c r="C23" s="37"/>
      <c r="D23" s="38">
        <f>SUM(D13:D22)</f>
        <v>4284.5692999999992</v>
      </c>
      <c r="E23" s="60"/>
    </row>
    <row r="24" spans="1:5">
      <c r="A24" s="16" t="s">
        <v>8</v>
      </c>
      <c r="B24" s="14" t="s">
        <v>114</v>
      </c>
      <c r="C24" s="14" t="s">
        <v>8</v>
      </c>
      <c r="D24" s="26">
        <v>350.71449999999999</v>
      </c>
      <c r="E24" s="41"/>
    </row>
    <row r="25" spans="1:5">
      <c r="A25" s="16" t="s">
        <v>8</v>
      </c>
      <c r="B25" s="14" t="s">
        <v>115</v>
      </c>
      <c r="C25" s="14" t="s">
        <v>9</v>
      </c>
      <c r="D25" s="26">
        <v>785.76340000000005</v>
      </c>
    </row>
    <row r="26" spans="1:5">
      <c r="A26" s="16" t="s">
        <v>8</v>
      </c>
      <c r="B26" s="14" t="s">
        <v>116</v>
      </c>
      <c r="C26" s="14" t="s">
        <v>10</v>
      </c>
      <c r="D26" s="26">
        <v>1294.8726999999999</v>
      </c>
    </row>
    <row r="27" spans="1:5">
      <c r="A27" s="16" t="s">
        <v>8</v>
      </c>
      <c r="B27" s="14" t="s">
        <v>11</v>
      </c>
      <c r="C27" s="55" t="s">
        <v>12</v>
      </c>
      <c r="D27" s="26">
        <v>788.82240000000002</v>
      </c>
    </row>
    <row r="28" spans="1:5">
      <c r="A28" s="16" t="s">
        <v>8</v>
      </c>
      <c r="B28" s="14" t="s">
        <v>12</v>
      </c>
      <c r="C28" s="14" t="s">
        <v>12</v>
      </c>
      <c r="D28" s="26">
        <v>1141.9375</v>
      </c>
    </row>
    <row r="29" spans="1:5" s="23" customFormat="1">
      <c r="A29" s="15" t="s">
        <v>8</v>
      </c>
      <c r="B29" s="22" t="s">
        <v>13</v>
      </c>
      <c r="C29" s="47"/>
      <c r="D29" s="48">
        <f>SUM(D24:D28)</f>
        <v>4362.1104999999998</v>
      </c>
    </row>
    <row r="30" spans="1:5">
      <c r="A30" s="39" t="s">
        <v>18</v>
      </c>
      <c r="B30" s="16" t="s">
        <v>117</v>
      </c>
      <c r="C30" s="16" t="s">
        <v>16</v>
      </c>
      <c r="D30" s="29">
        <v>695.31849999999986</v>
      </c>
    </row>
    <row r="31" spans="1:5">
      <c r="A31" s="39" t="s">
        <v>18</v>
      </c>
      <c r="B31" s="16" t="s">
        <v>118</v>
      </c>
      <c r="C31" s="16" t="s">
        <v>17</v>
      </c>
      <c r="D31" s="29">
        <v>819.89650000000017</v>
      </c>
    </row>
    <row r="32" spans="1:5">
      <c r="A32" s="39" t="s">
        <v>18</v>
      </c>
      <c r="B32" s="16" t="s">
        <v>119</v>
      </c>
      <c r="C32" s="16" t="s">
        <v>18</v>
      </c>
      <c r="D32" s="29">
        <v>1016.0740000000002</v>
      </c>
    </row>
    <row r="33" spans="1:4">
      <c r="A33" s="39" t="s">
        <v>18</v>
      </c>
      <c r="B33" s="16" t="s">
        <v>120</v>
      </c>
      <c r="C33" s="16" t="s">
        <v>19</v>
      </c>
      <c r="D33" s="29">
        <v>598.75729999999987</v>
      </c>
    </row>
    <row r="34" spans="1:4">
      <c r="A34" s="39" t="s">
        <v>18</v>
      </c>
      <c r="B34" s="16" t="s">
        <v>125</v>
      </c>
      <c r="C34" s="16" t="s">
        <v>20</v>
      </c>
      <c r="D34" s="29">
        <v>1040.6069</v>
      </c>
    </row>
    <row r="35" spans="1:4">
      <c r="A35" s="39" t="s">
        <v>18</v>
      </c>
      <c r="B35" s="16" t="s">
        <v>124</v>
      </c>
      <c r="C35" s="16" t="s">
        <v>21</v>
      </c>
      <c r="D35" s="29">
        <v>1039.6931999999997</v>
      </c>
    </row>
    <row r="36" spans="1:4">
      <c r="A36" s="39" t="s">
        <v>18</v>
      </c>
      <c r="B36" s="16" t="s">
        <v>123</v>
      </c>
      <c r="C36" s="16" t="s">
        <v>22</v>
      </c>
      <c r="D36" s="29">
        <v>417.82110000000006</v>
      </c>
    </row>
    <row r="37" spans="1:4">
      <c r="A37" s="39" t="s">
        <v>18</v>
      </c>
      <c r="B37" s="16" t="s">
        <v>121</v>
      </c>
      <c r="C37" s="16" t="s">
        <v>23</v>
      </c>
      <c r="D37" s="29">
        <v>260.14569999999998</v>
      </c>
    </row>
    <row r="38" spans="1:4">
      <c r="A38" s="39" t="s">
        <v>18</v>
      </c>
      <c r="B38" s="16" t="s">
        <v>122</v>
      </c>
      <c r="C38" s="16" t="s">
        <v>24</v>
      </c>
      <c r="D38" s="29">
        <v>157.15920000000003</v>
      </c>
    </row>
    <row r="39" spans="1:4">
      <c r="A39" s="39" t="s">
        <v>18</v>
      </c>
      <c r="B39" s="16" t="s">
        <v>122</v>
      </c>
      <c r="C39" s="16" t="s">
        <v>25</v>
      </c>
      <c r="D39" s="29">
        <v>354.0172</v>
      </c>
    </row>
    <row r="40" spans="1:4" s="23" customFormat="1">
      <c r="A40" s="24" t="s">
        <v>18</v>
      </c>
      <c r="B40" s="22" t="s">
        <v>13</v>
      </c>
      <c r="C40" s="32"/>
      <c r="D40" s="27">
        <f>SUM(D30:D39)</f>
        <v>6399.4895999999999</v>
      </c>
    </row>
    <row r="41" spans="1:4">
      <c r="A41" s="17" t="s">
        <v>31</v>
      </c>
      <c r="B41" s="16" t="s">
        <v>127</v>
      </c>
      <c r="C41" s="16" t="s">
        <v>127</v>
      </c>
      <c r="D41" s="29">
        <v>555.28300000000002</v>
      </c>
    </row>
    <row r="42" spans="1:4">
      <c r="A42" s="17" t="s">
        <v>31</v>
      </c>
      <c r="B42" s="16" t="s">
        <v>126</v>
      </c>
      <c r="C42" s="16" t="s">
        <v>26</v>
      </c>
      <c r="D42" s="29">
        <v>523.19170000000008</v>
      </c>
    </row>
    <row r="43" spans="1:4">
      <c r="A43" s="17" t="s">
        <v>31</v>
      </c>
      <c r="B43" s="16" t="s">
        <v>128</v>
      </c>
      <c r="C43" s="16" t="s">
        <v>27</v>
      </c>
      <c r="D43" s="29">
        <v>124.48419999999997</v>
      </c>
    </row>
    <row r="44" spans="1:4">
      <c r="A44" s="17" t="s">
        <v>31</v>
      </c>
      <c r="B44" s="16" t="s">
        <v>129</v>
      </c>
      <c r="C44" s="16" t="s">
        <v>28</v>
      </c>
      <c r="D44" s="29">
        <v>282.84429999999998</v>
      </c>
    </row>
    <row r="45" spans="1:4">
      <c r="A45" s="17" t="s">
        <v>31</v>
      </c>
      <c r="B45" s="16" t="s">
        <v>130</v>
      </c>
      <c r="C45" s="16" t="s">
        <v>29</v>
      </c>
      <c r="D45" s="29">
        <v>199.94689999999997</v>
      </c>
    </row>
    <row r="46" spans="1:4">
      <c r="A46" s="17" t="s">
        <v>31</v>
      </c>
      <c r="B46" s="16" t="s">
        <v>131</v>
      </c>
      <c r="C46" s="16" t="s">
        <v>30</v>
      </c>
      <c r="D46" s="29">
        <v>580.46030000000007</v>
      </c>
    </row>
    <row r="47" spans="1:4" s="23" customFormat="1">
      <c r="A47" s="21" t="s">
        <v>31</v>
      </c>
      <c r="B47" s="22" t="s">
        <v>13</v>
      </c>
      <c r="C47" s="32"/>
      <c r="D47" s="27">
        <f>SUM(D41:D46)</f>
        <v>2266.2103999999999</v>
      </c>
    </row>
    <row r="48" spans="1:4">
      <c r="A48" s="16" t="s">
        <v>63</v>
      </c>
      <c r="B48" s="20" t="s">
        <v>32</v>
      </c>
      <c r="C48" s="19" t="s">
        <v>32</v>
      </c>
      <c r="D48" s="28">
        <f>2244699/10000</f>
        <v>224.4699</v>
      </c>
    </row>
    <row r="49" spans="1:4">
      <c r="A49" s="16" t="s">
        <v>63</v>
      </c>
      <c r="B49" s="20" t="s">
        <v>33</v>
      </c>
      <c r="C49" s="19" t="s">
        <v>33</v>
      </c>
      <c r="D49" s="29">
        <f>4473311/10000</f>
        <v>447.33109999999999</v>
      </c>
    </row>
    <row r="50" spans="1:4">
      <c r="A50" s="16" t="s">
        <v>63</v>
      </c>
      <c r="B50" s="20" t="s">
        <v>33</v>
      </c>
      <c r="C50" s="19" t="s">
        <v>34</v>
      </c>
      <c r="D50" s="30">
        <f>2410881/10000</f>
        <v>241.0881</v>
      </c>
    </row>
    <row r="51" spans="1:4">
      <c r="A51" s="16" t="s">
        <v>63</v>
      </c>
      <c r="B51" s="20" t="s">
        <v>33</v>
      </c>
      <c r="C51" s="19" t="s">
        <v>35</v>
      </c>
      <c r="D51" s="30">
        <f>671794/10000</f>
        <v>67.179400000000001</v>
      </c>
    </row>
    <row r="52" spans="1:4">
      <c r="A52" s="16" t="s">
        <v>63</v>
      </c>
      <c r="B52" s="20" t="s">
        <v>36</v>
      </c>
      <c r="C52" s="19" t="s">
        <v>37</v>
      </c>
      <c r="D52" s="30">
        <f>3137811/10000</f>
        <v>313.78109999999998</v>
      </c>
    </row>
    <row r="53" spans="1:4">
      <c r="A53" s="16" t="s">
        <v>63</v>
      </c>
      <c r="B53" s="20" t="s">
        <v>38</v>
      </c>
      <c r="C53" s="19" t="s">
        <v>39</v>
      </c>
      <c r="D53" s="30">
        <f>1699481/10000</f>
        <v>169.94810000000001</v>
      </c>
    </row>
    <row r="54" spans="1:4">
      <c r="A54" s="16" t="s">
        <v>63</v>
      </c>
      <c r="B54" s="20" t="s">
        <v>40</v>
      </c>
      <c r="C54" s="19" t="s">
        <v>41</v>
      </c>
      <c r="D54" s="30">
        <f>229203/10000</f>
        <v>22.920300000000001</v>
      </c>
    </row>
    <row r="55" spans="1:4">
      <c r="A55" s="16" t="s">
        <v>63</v>
      </c>
      <c r="B55" s="20" t="s">
        <v>40</v>
      </c>
      <c r="C55" s="19" t="s">
        <v>42</v>
      </c>
      <c r="D55" s="30">
        <f>2136747/10000</f>
        <v>213.6747</v>
      </c>
    </row>
    <row r="56" spans="1:4">
      <c r="A56" s="16" t="s">
        <v>63</v>
      </c>
      <c r="B56" s="20" t="s">
        <v>43</v>
      </c>
      <c r="C56" s="19" t="s">
        <v>44</v>
      </c>
      <c r="D56" s="30">
        <v>45.489600000000003</v>
      </c>
    </row>
    <row r="57" spans="1:4">
      <c r="A57" s="16" t="s">
        <v>63</v>
      </c>
      <c r="B57" s="20" t="s">
        <v>45</v>
      </c>
      <c r="C57" s="19" t="s">
        <v>46</v>
      </c>
      <c r="D57" s="30">
        <f>8547109/10000</f>
        <v>854.71090000000004</v>
      </c>
    </row>
    <row r="58" spans="1:4">
      <c r="A58" s="16" t="s">
        <v>63</v>
      </c>
      <c r="B58" s="20" t="s">
        <v>47</v>
      </c>
      <c r="C58" s="19" t="s">
        <v>48</v>
      </c>
      <c r="D58" s="30">
        <v>380.32780000000002</v>
      </c>
    </row>
    <row r="59" spans="1:4">
      <c r="A59" s="16" t="s">
        <v>63</v>
      </c>
      <c r="B59" s="20" t="s">
        <v>49</v>
      </c>
      <c r="C59" s="19" t="s">
        <v>50</v>
      </c>
      <c r="D59" s="30">
        <v>577.87009999999998</v>
      </c>
    </row>
    <row r="60" spans="1:4">
      <c r="A60" s="16" t="s">
        <v>63</v>
      </c>
      <c r="B60" s="20" t="s">
        <v>51</v>
      </c>
      <c r="C60" s="19" t="s">
        <v>52</v>
      </c>
      <c r="D60" s="30">
        <f>1663800/10000</f>
        <v>166.38</v>
      </c>
    </row>
    <row r="61" spans="1:4">
      <c r="A61" s="16" t="s">
        <v>63</v>
      </c>
      <c r="B61" s="20" t="s">
        <v>53</v>
      </c>
      <c r="C61" s="19" t="s">
        <v>54</v>
      </c>
      <c r="D61" s="30">
        <f>1935322/10000</f>
        <v>193.53219999999999</v>
      </c>
    </row>
    <row r="62" spans="1:4">
      <c r="A62" s="16" t="s">
        <v>63</v>
      </c>
      <c r="B62" s="20" t="s">
        <v>53</v>
      </c>
      <c r="C62" s="19" t="s">
        <v>55</v>
      </c>
      <c r="D62" s="30">
        <f>2455953/10000</f>
        <v>245.59530000000001</v>
      </c>
    </row>
    <row r="63" spans="1:4">
      <c r="A63" s="16" t="s">
        <v>63</v>
      </c>
      <c r="B63" s="20" t="s">
        <v>53</v>
      </c>
      <c r="C63" s="19" t="s">
        <v>56</v>
      </c>
      <c r="D63" s="30">
        <f>1483918/10000</f>
        <v>148.39179999999999</v>
      </c>
    </row>
    <row r="64" spans="1:4">
      <c r="A64" s="16" t="s">
        <v>63</v>
      </c>
      <c r="B64" s="20" t="s">
        <v>57</v>
      </c>
      <c r="C64" s="19" t="s">
        <v>57</v>
      </c>
      <c r="D64" s="30">
        <f>2084599/10000</f>
        <v>208.4599</v>
      </c>
    </row>
    <row r="65" spans="1:4">
      <c r="A65" s="16" t="s">
        <v>63</v>
      </c>
      <c r="B65" s="20" t="s">
        <v>58</v>
      </c>
      <c r="C65" s="19" t="s">
        <v>58</v>
      </c>
      <c r="D65" s="30">
        <f>2110121/10000</f>
        <v>211.0121</v>
      </c>
    </row>
    <row r="66" spans="1:4">
      <c r="A66" s="16" t="s">
        <v>63</v>
      </c>
      <c r="B66" s="20" t="s">
        <v>58</v>
      </c>
      <c r="C66" s="19" t="s">
        <v>59</v>
      </c>
      <c r="D66" s="30">
        <f>685264/10000</f>
        <v>68.526399999999995</v>
      </c>
    </row>
    <row r="67" spans="1:4">
      <c r="A67" s="16" t="s">
        <v>63</v>
      </c>
      <c r="B67" s="20" t="s">
        <v>60</v>
      </c>
      <c r="C67" s="19" t="s">
        <v>61</v>
      </c>
      <c r="D67" s="30">
        <f>5443278/10000</f>
        <v>544.32780000000002</v>
      </c>
    </row>
    <row r="68" spans="1:4">
      <c r="A68" s="16" t="s">
        <v>63</v>
      </c>
      <c r="B68" s="20" t="s">
        <v>62</v>
      </c>
      <c r="C68" s="19" t="s">
        <v>62</v>
      </c>
      <c r="D68" s="30">
        <v>370.25099999999998</v>
      </c>
    </row>
    <row r="69" spans="1:4" s="23" customFormat="1">
      <c r="A69" s="15" t="s">
        <v>63</v>
      </c>
      <c r="B69" s="25" t="s">
        <v>13</v>
      </c>
      <c r="C69" s="34"/>
      <c r="D69" s="31">
        <f>SUM(D48:D68)</f>
        <v>5715.267600000001</v>
      </c>
    </row>
    <row r="70" spans="1:4">
      <c r="A70" s="16" t="s">
        <v>80</v>
      </c>
      <c r="B70" s="16" t="s">
        <v>64</v>
      </c>
      <c r="C70" s="16" t="s">
        <v>64</v>
      </c>
      <c r="D70" s="29">
        <v>155.33539999999999</v>
      </c>
    </row>
    <row r="71" spans="1:4">
      <c r="A71" s="16" t="s">
        <v>80</v>
      </c>
      <c r="B71" s="16" t="s">
        <v>65</v>
      </c>
      <c r="C71" s="16" t="s">
        <v>65</v>
      </c>
      <c r="D71" s="29">
        <v>561.25239999999997</v>
      </c>
    </row>
    <row r="72" spans="1:4">
      <c r="A72" s="16" t="s">
        <v>80</v>
      </c>
      <c r="B72" s="16" t="s">
        <v>66</v>
      </c>
      <c r="C72" s="16" t="s">
        <v>66</v>
      </c>
      <c r="D72" s="29">
        <v>711.75210000000004</v>
      </c>
    </row>
    <row r="73" spans="1:4">
      <c r="A73" s="16" t="s">
        <v>80</v>
      </c>
      <c r="B73" s="16" t="s">
        <v>66</v>
      </c>
      <c r="C73" s="16" t="s">
        <v>133</v>
      </c>
      <c r="D73" s="29">
        <v>87.473299999999995</v>
      </c>
    </row>
    <row r="74" spans="1:4">
      <c r="A74" s="16" t="s">
        <v>80</v>
      </c>
      <c r="B74" s="16" t="s">
        <v>67</v>
      </c>
      <c r="C74" s="33" t="s">
        <v>132</v>
      </c>
      <c r="D74" s="29">
        <v>1109.4503999999999</v>
      </c>
    </row>
    <row r="75" spans="1:4">
      <c r="A75" s="16" t="s">
        <v>80</v>
      </c>
      <c r="B75" s="16" t="s">
        <v>68</v>
      </c>
      <c r="C75" s="33" t="s">
        <v>133</v>
      </c>
      <c r="D75" s="29">
        <v>139.4212</v>
      </c>
    </row>
    <row r="76" spans="1:4">
      <c r="A76" s="16" t="s">
        <v>80</v>
      </c>
      <c r="B76" s="16" t="s">
        <v>69</v>
      </c>
      <c r="C76" s="33" t="s">
        <v>134</v>
      </c>
      <c r="D76" s="29">
        <v>261.63549999999998</v>
      </c>
    </row>
    <row r="77" spans="1:4">
      <c r="A77" s="16" t="s">
        <v>80</v>
      </c>
      <c r="B77" s="16" t="s">
        <v>69</v>
      </c>
      <c r="C77" s="33" t="s">
        <v>135</v>
      </c>
      <c r="D77" s="29">
        <v>156.28129999999999</v>
      </c>
    </row>
    <row r="78" spans="1:4">
      <c r="A78" s="16" t="s">
        <v>80</v>
      </c>
      <c r="B78" s="16" t="s">
        <v>70</v>
      </c>
      <c r="C78" s="33" t="s">
        <v>136</v>
      </c>
      <c r="D78" s="29">
        <v>98.638599999999997</v>
      </c>
    </row>
    <row r="79" spans="1:4">
      <c r="A79" s="16" t="s">
        <v>80</v>
      </c>
      <c r="B79" s="16" t="s">
        <v>70</v>
      </c>
      <c r="C79" s="33" t="s">
        <v>137</v>
      </c>
      <c r="D79" s="29">
        <v>617.75580000000002</v>
      </c>
    </row>
    <row r="80" spans="1:4">
      <c r="A80" s="16" t="s">
        <v>80</v>
      </c>
      <c r="B80" s="16" t="s">
        <v>70</v>
      </c>
      <c r="C80" s="33" t="s">
        <v>138</v>
      </c>
      <c r="D80" s="29">
        <v>280.72289999999998</v>
      </c>
    </row>
    <row r="81" spans="1:4">
      <c r="A81" s="16" t="s">
        <v>80</v>
      </c>
      <c r="B81" s="16" t="s">
        <v>71</v>
      </c>
      <c r="C81" s="33" t="s">
        <v>139</v>
      </c>
      <c r="D81" s="29">
        <v>263.86369999999999</v>
      </c>
    </row>
    <row r="82" spans="1:4">
      <c r="A82" s="16" t="s">
        <v>80</v>
      </c>
      <c r="B82" s="16" t="s">
        <v>71</v>
      </c>
      <c r="C82" s="33" t="s">
        <v>140</v>
      </c>
      <c r="D82" s="29">
        <v>147.7337</v>
      </c>
    </row>
    <row r="83" spans="1:4">
      <c r="A83" s="16" t="s">
        <v>80</v>
      </c>
      <c r="B83" s="16" t="s">
        <v>72</v>
      </c>
      <c r="C83" s="33" t="s">
        <v>65</v>
      </c>
      <c r="D83" s="29">
        <v>37.139499999999998</v>
      </c>
    </row>
    <row r="84" spans="1:4">
      <c r="A84" s="16" t="s">
        <v>80</v>
      </c>
      <c r="B84" s="16" t="s">
        <v>72</v>
      </c>
      <c r="C84" s="33" t="s">
        <v>133</v>
      </c>
      <c r="D84" s="29">
        <v>318.1814</v>
      </c>
    </row>
    <row r="85" spans="1:4">
      <c r="A85" s="16" t="s">
        <v>80</v>
      </c>
      <c r="B85" s="16" t="s">
        <v>141</v>
      </c>
      <c r="C85" s="16" t="s">
        <v>73</v>
      </c>
      <c r="D85" s="29">
        <v>725.75260333440917</v>
      </c>
    </row>
    <row r="86" spans="1:4">
      <c r="A86" s="16" t="s">
        <v>80</v>
      </c>
      <c r="B86" s="16" t="s">
        <v>74</v>
      </c>
      <c r="C86" s="33" t="s">
        <v>142</v>
      </c>
      <c r="D86" s="29">
        <v>456.64769999999999</v>
      </c>
    </row>
    <row r="87" spans="1:4">
      <c r="A87" s="16" t="s">
        <v>80</v>
      </c>
      <c r="B87" s="16" t="s">
        <v>75</v>
      </c>
      <c r="C87" s="33" t="s">
        <v>73</v>
      </c>
      <c r="D87" s="29">
        <v>791.93596500000001</v>
      </c>
    </row>
    <row r="88" spans="1:4">
      <c r="A88" s="16" t="s">
        <v>80</v>
      </c>
      <c r="B88" s="16" t="s">
        <v>76</v>
      </c>
      <c r="C88" s="33" t="s">
        <v>143</v>
      </c>
      <c r="D88" s="29">
        <v>2134.8038999999994</v>
      </c>
    </row>
    <row r="89" spans="1:4">
      <c r="A89" s="16" t="s">
        <v>80</v>
      </c>
      <c r="B89" s="16" t="s">
        <v>77</v>
      </c>
      <c r="C89" s="33" t="s">
        <v>140</v>
      </c>
      <c r="D89" s="29">
        <v>170.9461</v>
      </c>
    </row>
    <row r="90" spans="1:4">
      <c r="A90" s="16" t="s">
        <v>80</v>
      </c>
      <c r="B90" s="16" t="s">
        <v>77</v>
      </c>
      <c r="C90" s="33" t="s">
        <v>144</v>
      </c>
      <c r="D90" s="29">
        <v>177.74289999999999</v>
      </c>
    </row>
    <row r="91" spans="1:4">
      <c r="A91" s="16" t="s">
        <v>80</v>
      </c>
      <c r="B91" s="16" t="s">
        <v>78</v>
      </c>
      <c r="C91" s="33" t="s">
        <v>133</v>
      </c>
      <c r="D91" s="29">
        <v>3.3767</v>
      </c>
    </row>
    <row r="92" spans="1:4">
      <c r="A92" s="16" t="s">
        <v>80</v>
      </c>
      <c r="B92" s="16" t="s">
        <v>79</v>
      </c>
      <c r="C92" s="33" t="s">
        <v>65</v>
      </c>
      <c r="D92" s="29">
        <v>2.0030999999999999</v>
      </c>
    </row>
    <row r="93" spans="1:4" s="23" customFormat="1">
      <c r="A93" s="15" t="s">
        <v>80</v>
      </c>
      <c r="B93" s="22" t="s">
        <v>13</v>
      </c>
      <c r="C93" s="32"/>
      <c r="D93" s="27">
        <f>SUM(D70:D92)</f>
        <v>9409.8461683344085</v>
      </c>
    </row>
    <row r="94" spans="1:4" s="23" customFormat="1" ht="8.4" customHeight="1">
      <c r="A94" s="56"/>
      <c r="B94" s="57"/>
      <c r="C94" s="58"/>
      <c r="D94" s="59"/>
    </row>
    <row r="95" spans="1:4">
      <c r="A95" s="16"/>
      <c r="B95" s="15" t="s">
        <v>82</v>
      </c>
      <c r="C95" s="32"/>
      <c r="D95" s="27">
        <f>D93+D47+D40+D29+D23+D12</f>
        <v>28420.042068334405</v>
      </c>
    </row>
    <row r="96" spans="1:4">
      <c r="A96" s="18"/>
      <c r="B96" s="18"/>
      <c r="C96" s="53"/>
      <c r="D96" s="54"/>
    </row>
    <row r="97" spans="1:4">
      <c r="A97" s="18"/>
      <c r="B97" s="18"/>
      <c r="C97" s="53"/>
      <c r="D97" s="54"/>
    </row>
    <row r="98" spans="1:4">
      <c r="A98" s="18"/>
      <c r="B98" s="18"/>
      <c r="C98" s="53"/>
      <c r="D98" s="54"/>
    </row>
    <row r="99" spans="1:4">
      <c r="A99" s="18"/>
      <c r="B99" s="18"/>
      <c r="C99" s="53"/>
      <c r="D99" s="54"/>
    </row>
    <row r="100" spans="1:4">
      <c r="A100" s="18"/>
      <c r="B100" s="18"/>
      <c r="C100" s="53"/>
      <c r="D100" s="54"/>
    </row>
    <row r="101" spans="1:4">
      <c r="A101" s="18"/>
      <c r="B101" s="18"/>
      <c r="C101" s="53"/>
      <c r="D101" s="54"/>
    </row>
    <row r="102" spans="1:4">
      <c r="A102" s="18"/>
      <c r="B102" s="18"/>
      <c r="C102" s="53"/>
      <c r="D102" s="54"/>
    </row>
    <row r="103" spans="1:4">
      <c r="A103" s="18"/>
      <c r="B103" s="18"/>
      <c r="C103" s="53"/>
      <c r="D103" s="54"/>
    </row>
    <row r="104" spans="1:4">
      <c r="A104" s="18"/>
      <c r="B104" s="18"/>
      <c r="C104" s="53"/>
      <c r="D104" s="54"/>
    </row>
    <row r="105" spans="1:4">
      <c r="A105" s="18"/>
      <c r="B105" s="18"/>
      <c r="C105" s="53"/>
      <c r="D105" s="54"/>
    </row>
    <row r="106" spans="1:4">
      <c r="A106" s="18"/>
      <c r="B106" s="18"/>
      <c r="C106" s="53"/>
      <c r="D106" s="54"/>
    </row>
  </sheetData>
  <mergeCells count="1">
    <mergeCell ref="A3:D3"/>
  </mergeCells>
  <printOptions horizontalCentered="1"/>
  <pageMargins left="0" right="0" top="0.74803149606299213" bottom="0.74803149606299213" header="0.31496062992125984" footer="0.31496062992125984"/>
  <pageSetup paperSize="9" orientation="portrait" r:id="rId1"/>
  <headerFooter differentOddEven="1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A2" sqref="A2:H10"/>
    </sheetView>
  </sheetViews>
  <sheetFormatPr defaultRowHeight="14.4"/>
  <sheetData>
    <row r="1" spans="1:8">
      <c r="B1" t="s">
        <v>0</v>
      </c>
    </row>
    <row r="2" spans="1:8" ht="15.6">
      <c r="A2" s="4" t="s">
        <v>6</v>
      </c>
      <c r="B2" s="5"/>
      <c r="C2" s="5"/>
      <c r="D2" s="5"/>
      <c r="E2" s="4" t="s">
        <v>6</v>
      </c>
      <c r="F2" s="5"/>
      <c r="G2" s="5"/>
      <c r="H2" s="5"/>
    </row>
    <row r="3" spans="1:8" ht="15" thickBot="1">
      <c r="A3" s="1"/>
      <c r="B3" s="6"/>
      <c r="C3" s="6"/>
      <c r="D3" s="6"/>
      <c r="E3" s="1"/>
      <c r="F3" s="6"/>
      <c r="G3" s="6"/>
      <c r="H3" s="6"/>
    </row>
    <row r="4" spans="1:8" ht="54" thickTop="1" thickBot="1">
      <c r="A4" s="2" t="s">
        <v>1</v>
      </c>
      <c r="B4" s="7" t="s">
        <v>2</v>
      </c>
      <c r="C4" s="3" t="s">
        <v>3</v>
      </c>
      <c r="D4" s="3" t="s">
        <v>7</v>
      </c>
      <c r="E4" s="2" t="s">
        <v>1</v>
      </c>
      <c r="F4" s="7" t="s">
        <v>2</v>
      </c>
      <c r="G4" s="3" t="s">
        <v>3</v>
      </c>
      <c r="H4" s="3" t="s">
        <v>7</v>
      </c>
    </row>
    <row r="5" spans="1:8" ht="15.6" thickTop="1" thickBot="1">
      <c r="A5" s="8" t="s">
        <v>8</v>
      </c>
      <c r="B5" s="9">
        <v>545.57000000000005</v>
      </c>
      <c r="C5" s="9">
        <v>450.07</v>
      </c>
      <c r="D5" s="10">
        <f>+'[2]Lanusei Occup'!F118</f>
        <v>0</v>
      </c>
      <c r="E5" s="8" t="s">
        <v>8</v>
      </c>
      <c r="F5" s="9">
        <v>354.57</v>
      </c>
      <c r="G5" s="9">
        <v>259.07</v>
      </c>
      <c r="H5" s="10">
        <f>+'[2]Lanusei Occup'!J118</f>
        <v>0</v>
      </c>
    </row>
    <row r="6" spans="1:8" ht="15.6" thickTop="1" thickBot="1">
      <c r="A6" s="8" t="s">
        <v>9</v>
      </c>
      <c r="B6" s="9">
        <v>1645.06</v>
      </c>
      <c r="C6" s="9">
        <v>1529.65</v>
      </c>
      <c r="D6" s="10">
        <v>785.76340000000005</v>
      </c>
      <c r="E6" s="8" t="s">
        <v>9</v>
      </c>
      <c r="F6" s="9">
        <v>460.8612</v>
      </c>
      <c r="G6" s="9">
        <v>31.212900000000001</v>
      </c>
      <c r="H6" s="10">
        <v>-398.43540000000002</v>
      </c>
    </row>
    <row r="7" spans="1:8" ht="15.6" thickTop="1" thickBot="1">
      <c r="A7" s="8" t="s">
        <v>10</v>
      </c>
      <c r="B7" s="9">
        <v>2688.62</v>
      </c>
      <c r="C7" s="9">
        <v>2750.99</v>
      </c>
      <c r="D7" s="9">
        <v>1294.8726999999999</v>
      </c>
      <c r="E7" s="8" t="s">
        <v>10</v>
      </c>
      <c r="F7" s="9">
        <v>851.08026666666603</v>
      </c>
      <c r="G7" s="9">
        <v>154.20661666666601</v>
      </c>
      <c r="H7" s="9">
        <v>-542.66703333333396</v>
      </c>
    </row>
    <row r="8" spans="1:8" ht="27.6" thickTop="1" thickBot="1">
      <c r="A8" s="8" t="s">
        <v>11</v>
      </c>
      <c r="B8" s="9">
        <v>997.62</v>
      </c>
      <c r="C8" s="9">
        <v>2015.63</v>
      </c>
      <c r="D8" s="10">
        <v>788.82240000000002</v>
      </c>
      <c r="E8" s="8" t="s">
        <v>11</v>
      </c>
      <c r="F8" s="9">
        <v>1058.5598666666699</v>
      </c>
      <c r="G8" s="9">
        <v>954.16106666666701</v>
      </c>
      <c r="H8" s="10">
        <v>849.76226666666696</v>
      </c>
    </row>
    <row r="9" spans="1:8" ht="27.6" thickTop="1" thickBot="1">
      <c r="A9" s="8" t="s">
        <v>12</v>
      </c>
      <c r="B9" s="9">
        <v>1775.96</v>
      </c>
      <c r="C9" s="9">
        <v>3126.17</v>
      </c>
      <c r="D9" s="9">
        <v>1141.9375</v>
      </c>
      <c r="E9" s="8" t="s">
        <v>12</v>
      </c>
      <c r="F9" s="9">
        <v>1380.6666666666699</v>
      </c>
      <c r="G9" s="9">
        <v>1063.6554166666699</v>
      </c>
      <c r="H9" s="9">
        <v>746.64416666666602</v>
      </c>
    </row>
    <row r="10" spans="1:8" ht="15.6" thickTop="1" thickBot="1">
      <c r="A10" s="11" t="s">
        <v>13</v>
      </c>
      <c r="B10" s="12">
        <f>SUM(B5:B9)</f>
        <v>7652.83</v>
      </c>
      <c r="C10" s="12">
        <f>SUM(C5:C9)</f>
        <v>9872.51</v>
      </c>
      <c r="D10" s="12">
        <f>SUM(D5:D9)</f>
        <v>4011.3959999999997</v>
      </c>
      <c r="E10" s="11" t="s">
        <v>13</v>
      </c>
      <c r="F10" s="12">
        <f>SUM(F5:F9)</f>
        <v>4105.7380000000057</v>
      </c>
      <c r="G10" s="12">
        <f>SUM(G5:G9)</f>
        <v>2462.3060000000032</v>
      </c>
      <c r="H10" s="12">
        <f>SUM(H5:H9)</f>
        <v>655.30399999999906</v>
      </c>
    </row>
    <row r="11" spans="1:8" ht="1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Occupazione</vt:lpstr>
      <vt:lpstr>Foglio2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Cinus Luca</dc:creator>
  <cp:lastModifiedBy>Cinus Luca</cp:lastModifiedBy>
  <cp:lastPrinted>2018-05-04T10:28:01Z</cp:lastPrinted>
  <dcterms:created xsi:type="dcterms:W3CDTF">2018-05-04T07:49:19Z</dcterms:created>
  <dcterms:modified xsi:type="dcterms:W3CDTF">2018-05-04T10:28:13Z</dcterms:modified>
</cp:coreProperties>
</file>