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8475" windowHeight="6405" firstSheet="1" activeTab="1"/>
  </bookViews>
  <sheets>
    <sheet name="Foglio1" sheetId="1" r:id="rId1"/>
    <sheet name="Foglio1 (2)" sheetId="2" r:id="rId2"/>
    <sheet name="Foglio1 (3)" sheetId="3" r:id="rId3"/>
    <sheet name="Foglio1 (7)" sheetId="4" r:id="rId4"/>
    <sheet name="Foglio1 (5)" sheetId="5" r:id="rId5"/>
    <sheet name="Foglio1 (4)" sheetId="6" r:id="rId6"/>
    <sheet name="Foglio1 (6)" sheetId="7" r:id="rId7"/>
  </sheets>
  <definedNames>
    <definedName name="_xlnm._FilterDatabase" localSheetId="0" hidden="1">'Foglio1'!$A$1:$J$211</definedName>
    <definedName name="_xlnm._FilterDatabase" localSheetId="1" hidden="1">'Foglio1 (2)'!$A$1:$AX$112</definedName>
    <definedName name="_xlnm._FilterDatabase" localSheetId="2" hidden="1">'Foglio1 (3)'!$A$1:$J$112</definedName>
    <definedName name="_xlnm._FilterDatabase" localSheetId="5" hidden="1">'Foglio1 (4)'!$A$1:$J$211</definedName>
    <definedName name="_xlnm._FilterDatabase" localSheetId="4" hidden="1">'Foglio1 (5)'!$A$1:$E$112</definedName>
    <definedName name="_xlnm._FilterDatabase" localSheetId="6" hidden="1">'Foglio1 (6)'!$A$1:$J$211</definedName>
    <definedName name="_xlnm.Print_Area" localSheetId="0">'Foglio1'!$A$1:$J$212</definedName>
    <definedName name="_xlnm.Print_Area" localSheetId="1">'Foglio1 (2)'!$A$1:$M$113</definedName>
    <definedName name="_xlnm.Print_Area" localSheetId="2">'Foglio1 (3)'!$A$2:$G$112</definedName>
    <definedName name="_xlnm.Print_Area" localSheetId="5">'Foglio1 (4)'!$A$1:$J$212</definedName>
    <definedName name="_xlnm.Print_Area" localSheetId="4">'Foglio1 (5)'!$A$2:$E$112</definedName>
    <definedName name="_xlnm.Print_Area" localSheetId="6">'Foglio1 (6)'!$A$1:$J$212</definedName>
    <definedName name="_xlnm.Print_Area" localSheetId="3">'Foglio1 (7)'!$A$1:$J$171</definedName>
  </definedNames>
  <calcPr fullCalcOnLoad="1"/>
</workbook>
</file>

<file path=xl/comments2.xml><?xml version="1.0" encoding="utf-8"?>
<comments xmlns="http://schemas.openxmlformats.org/spreadsheetml/2006/main">
  <authors>
    <author>102377</author>
  </authors>
  <commentList>
    <comment ref="I2" authorId="0">
      <text>
        <r>
          <rPr>
            <b/>
            <sz val="8"/>
            <rFont val="Tahoma"/>
            <family val="0"/>
          </rPr>
          <t>102377:</t>
        </r>
        <r>
          <rPr>
            <sz val="8"/>
            <rFont val="Tahoma"/>
            <family val="0"/>
          </rPr>
          <t xml:space="preserve">
</t>
        </r>
      </text>
    </comment>
    <comment ref="I3" authorId="0">
      <text>
        <r>
          <rPr>
            <b/>
            <sz val="8"/>
            <rFont val="Tahoma"/>
            <family val="0"/>
          </rPr>
          <t>102377:</t>
        </r>
        <r>
          <rPr>
            <sz val="8"/>
            <rFont val="Tahoma"/>
            <family val="0"/>
          </rPr>
          <t xml:space="preserve">
</t>
        </r>
      </text>
    </comment>
  </commentList>
</comments>
</file>

<file path=xl/sharedStrings.xml><?xml version="1.0" encoding="utf-8"?>
<sst xmlns="http://schemas.openxmlformats.org/spreadsheetml/2006/main" count="4971" uniqueCount="795">
  <si>
    <t>Catetere ureterale composto da mandrino e camicia con funzione di dilatazione del meato e di posizionamento di guaina protettiva per l’utilizzo con gli endoscopi flessibili. Di varie lunghezze e diametro. Sono necessari calibri compresi tra 9 e 14 Fr e lunghezze tra 30 e 50 cm.(+0 -5 cm.)</t>
  </si>
  <si>
    <t>U030102</t>
  </si>
  <si>
    <t>Set di dilatatori ureterali ricoperti di hydrogel senza camicia procedurale,ogni set include:dilatatori radiopachi dal 6 al 14 Fr e lunghezza utilizzabile di 70 cm</t>
  </si>
  <si>
    <t xml:space="preserve">Lotto 50 </t>
  </si>
  <si>
    <t>Catetere ureterale Chevassu, punta aperta a becco di flauto, sterile, monouso,  in PVC mandrinato, graduato, radiopaco.Misure bulbo: 4-5-6-7-8-9-10-11-12  COD.267500-000040/50/60/70/80/90  - COD.267500 - 0001000/110/120</t>
  </si>
  <si>
    <t>Cateteri ureterali da occlusione con punta aperta e valvola di gonfiaggio del palloncino completamente disconnettibile dal catetere, lunghezza 90/100 cm, calibro  CH 4-5- 6-7-COD.340800-000040/50/60/70</t>
  </si>
  <si>
    <t>Cateteri per occlusione monovia a palloncino per ostruire l'uretere durante la frammentazione in situ del calcolo palloncino da 0,2 o 1 ml fornito con rubinetto di arresto, siringa da 1 ml e mandrino metallico. Lunghezza 90 cm circa diametro massimo della guida 0,035” mis.CH 3 - 4 -5 COD.340700-000030/40/50</t>
  </si>
  <si>
    <t>Dilatatori di Amplatz in confezione sterile, kit costituito da stiletto 8 Fr, camicia introduttore 10 Fr. e dilatatori in poliuretano/teflon di calibro crescente sino a 30 Fr, a punta rastremata, e camicie di Amplatz lunghe 15 cm circa, di calibro interno corrispondente agli ultimi quattro dilatatori COD.340200-000000</t>
  </si>
  <si>
    <t>VIA V.DA SEREGNO,14</t>
  </si>
  <si>
    <t>00674840152</t>
  </si>
  <si>
    <t>Protesi testicolare sterile, in gel di silicone coesivo (grado medicale), rinforzato ad una estremità per l’ancoraggio tramite sutura.mis.3x1.6x2,2 cod.3230-003; mis 5x1,8 x 2,5 cod.3230-005; mis.10x2,6 x3,4 cod.3230-010; mis.20x3,1 x4,4 cod.3230-020; mis</t>
  </si>
  <si>
    <t>Catetere vescicale sterile, punta tipo CONICO-OLIVARE con un foro laterale, in PVC rigido risterilizzabile, lunghezza 400 mm (± 10%).Misure: CH  6-8-10-12-14-16-18-20-22-24. La ditta dovrà specificare le modalità di risterilizzazione.COD.251500-00080/100/</t>
  </si>
  <si>
    <t>Catetere vescicale sterile, tipo COUVELAIRE, due fori laterali, in PVC rigido risterilizzabile,  lunghezza 400 mm (± 10%).Misure: CH  14-16-18-20-22-24-26. La ditta dovrà specificare le modalità di risterilizzazione.   COD.254800-000140/160/180/200/220/24</t>
  </si>
  <si>
    <t>Catetere vescicale sterile, tipo MERCIER a punta piena con due fori laterali sfalsati, in PVC rigido risterilizzabile, lunghezza 400 mm (± 10%).Misure: CH  8-10-12-14-16-18-20-22-24. La ditta dovrà specificare le modalità di risterilizzazione COD.252000-0</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</si>
  <si>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</si>
  <si>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</si>
  <si>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</si>
  <si>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</si>
  <si>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</si>
  <si>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</si>
  <si>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</si>
  <si>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</si>
  <si>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</si>
  <si>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</si>
  <si>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13</t>
  </si>
  <si>
    <t xml:space="preserve"> 16</t>
  </si>
  <si>
    <t xml:space="preserve"> 17</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</si>
  <si>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</si>
  <si>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</si>
  <si>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</si>
  <si>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</si>
  <si>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</si>
  <si>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</si>
  <si>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</si>
  <si>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</si>
  <si>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</si>
  <si>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</si>
  <si>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</si>
  <si>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</si>
  <si>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</si>
  <si>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35</t>
  </si>
  <si>
    <t xml:space="preserve"> 36</t>
  </si>
  <si>
    <t xml:space="preserve">Catetere per ureterocutaneostomia, sterile, monouso, munito di sistema di bloccaggio automatico,foro in punta per posiziona-mento su guida, fori di drenaggio laterali, lunghezza 25-30 cm, disponibile in vari calibri. COD.850270-000035/42 -COD.850271-000035/42 </t>
  </si>
  <si>
    <t>U0999</t>
  </si>
  <si>
    <t>Lubrificante per procedure endourologiche confezionamento singolo altamente trasparente e inerte per le ottiche deve contenere disinfettante  COD.GEL 00007</t>
  </si>
  <si>
    <t>Set dilatatori ureterali dritti e progressivi rivestiti di gel idrofilo, FR 6-8-10-12-14. Lunghezza circa 40 cm. Camicia esterna in teflon radiopaco calibro interno 14 Fr.Guida teflonata da 0,038"</t>
  </si>
  <si>
    <t>U03010202</t>
  </si>
  <si>
    <t>Dilatatore ureterale one step, rivestito di materiale idrofilo, da introdurre su guida. corredato di guaina esterna. Calibro massimo del dilatatore 12/14 Fr lunghezza 30-40 cm</t>
  </si>
  <si>
    <t xml:space="preserve">Lotto 51 </t>
  </si>
  <si>
    <t>Cateteri per dilatazione ureterale a palloncino: Catetere FR. 5 lunghezza del catetere 70 – 90 cm, palloncino da 4 e10 cm, con una pressione massima del palloncino 12 – 17 atm.  markers radiosa-chi alla estremità del palloncino.</t>
  </si>
  <si>
    <t>U030202</t>
  </si>
  <si>
    <t>Cateteri per dilatazione ureterale a palloncino: catetere 3 FR. lunghezza 150 cm e calibro del palloncino 12 FR</t>
  </si>
  <si>
    <t>Set con catetere a palloncino ad alta pressione per dilatazione del tramite nefrostomico, camicia di Amplatz e siringa tipo Leveen. Palloncino calibro 30 Fr, lunghezza 12/14 cm. Catetere calibro 7 Fr.</t>
  </si>
  <si>
    <t>Lotto 52</t>
  </si>
  <si>
    <t>Catetere vescicale sterile in PVC rigido risterilizzabile, a punta piena tipo TIEMANN, 2 fori laterali sfalsati, lunghezza 400 mm (+/- 10%).Misure: CH  6-8-10-12 14-16-18-20-22-24. La ditta dovrà specificare le modalità di risterilizzazione.COD.259700-000</t>
  </si>
  <si>
    <t>Catetere vescicale, sterile, monouso, a due vie tipo Foley in silicone 100% (grado medicale), con scanalature longitudinali, punta tipo NELATON, radiopaco con due fori ad asola frontali e con palloncino 5-15 ml.Misure:  CH 12-14-16-18-20-22-24  -COD.85008</t>
  </si>
  <si>
    <t>Catetere vescicale sterile, monouso,  per Neo-Vescica a due vie in silicone 100% (grado medicale), dritto, a punta completamente aperta, con due fori laterali di drenaggio e palloncino 5-15 ml al di sotto dei due fori.Misure: CH  14-16-18-20-22-24-26-28 C</t>
  </si>
  <si>
    <t>Catetere vescicale sterile, monouso, in silicone (grado medicale), tipo FOLEY, con punta radiopaca, lunghezza 40 mm (+/- 10%), palloncino 5-15 ml, con rubinetto per introduzione del mezzo di contrasto nella parte prossimale. IL catetere deve essere munito</t>
  </si>
  <si>
    <t>Catetere vescicale sterile, monouso, a tre vie, in PVC trasparente morbido, con presenza di tre fori, possibilmente rivestito di materiale idrofilico, punta tipo DUFOUR (punta leggermente ricurva a becco di flauto), linea radiopaca,  palloncino 30 ml. Mis</t>
  </si>
  <si>
    <t xml:space="preserve">Aghi per biopsia prostatica percutanea 16 18 G:atraumatici, ecogeni, centimetrati, costituiti da camicia metallica e mandrino con cripta per  prelievi di frustoli di tessuto di lunghezza da 80 a 300 mm. cod.UP 16XXX-00 18XXX-00. Utilizzabili sia manualmente che con pistola Magnum Bard  cod.MG1522 fornita in comodato d'uso gratuito per tutta la durata della fornitura </t>
  </si>
  <si>
    <t>Drenaggio multilume,ondulato, in silicone  100% (grado medicale), radiopaco, sterile, monouso, lunghezza circa 40 cm, possibilità di suddivisione dei pezzi in più parti ugualmente funzionanti COD.DREF40</t>
  </si>
  <si>
    <t>Drenaggio «Penrose» in confezione sterile, in lattice lunghezza cm 45 circa.Diam.6 mm COD.8888-514604 Diam.8 mm. COD.8888-514802 - diam.10 mm. COD.8888-515007 - diam.13 mm. COD.8888-515205 - diam.16 mm. COD.8888-515403 - diam.19 mm. COD.8888-515601 -diam.25 mm.cod.8888-515809</t>
  </si>
  <si>
    <t>Protesi testicolare sterile, in gel di silicone coesivo (grado medicale), rinforzato ad una estremità per l’ancoraggio tramite sutura.mis.3x1.6x2,2 cod.3230-003; mis 5x1,8 x 2,5 cod.3230-005; mis.10x2,6 x3,4 cod.3230-010; mis.20x3,1 x4,4 cod.3230-020; mis30x3,3x4,8 cod.323-030; mis.40x3,9x5,0 cdo.3230-040</t>
  </si>
  <si>
    <t>TOTALE</t>
  </si>
  <si>
    <t>Cateteri per occlusione monovia a palloncino per ostruire l'uretere durante la frammentazione in situ del calcolo palloncino da 0,2 o 1 ml fornito con rubinetto di arresto, siringa da 1 ml e mandrino metallico. Lunghezza 90 cm circa diametro massimo della</t>
  </si>
  <si>
    <t>Stent ureterale a doppia J sterile, monouso, in silicone 100% (grado medicale), multiforato, a punte chiuse, con marker radiopaco e con stelo graduato, fornito di filo guida per introduzione (inseribile nei fori di drenaggio) e di dispositivo “spingi cate</t>
  </si>
  <si>
    <t>Stent di grosso calibro, guida 0,038”, il materiale deve essere sterile e resistente alla formazione di stenosi interna. Calibro di circa Fr. 10 e lunghezze da 24 a 28 cm, deve essere confezionato in un Kit provvisto di guida e adeguato sistema di posizio</t>
  </si>
  <si>
    <t>Stent a sezione rotonda rivestiti di gel idrofilo per aumentare la scorrevolezza, lunghezza da 24 a 28 cm, calibri da Fr. 6 a 8. guida da 0,038"  catetere di accesso da Fr 6 spingitore con markers radiopaco punte aperte e punta distale rastremata. Distrib</t>
  </si>
  <si>
    <t>Stent a sezione rotonda rivestiti di gel idrofilo per aumentare la scorrevolezza, lunghezza da 24 a 28 cm, calibri da Fr. 6 a 8. guida da 0,038"  catetere di accesso da Fr 6 spingitore con markers radiopaco punte aperte e punta distale rastremata. La pare</t>
  </si>
  <si>
    <t xml:space="preserve">Drenaggio di Gil-Vernet in silicone per nefrostomia «a minima» con mandrino in metallo malleabile in punta (saldato al corpo del catetere) e dispositivo per collegamento alla sacca, da inserire in un secondo tempo, stelo multiforato nei primi 5 cm dalla punta COD.AJ6210 </t>
  </si>
  <si>
    <t>03049180924</t>
  </si>
  <si>
    <t>02173550282</t>
  </si>
  <si>
    <t xml:space="preserve">VIA TORINO 5 20814 VAREDO </t>
  </si>
  <si>
    <t>VIALE PORTOTORRES 64 07100 SASSARI</t>
  </si>
  <si>
    <t>Z.I.PREDDA NIEDDA NORD STRADA N.28 07100 SASSARI</t>
  </si>
  <si>
    <t>VIA  -SERNAGIOTTO SNC 09030 ELMAS</t>
  </si>
  <si>
    <t>VIALE DELL'INDUSTRIA,60 35129 Padova</t>
  </si>
  <si>
    <t>VIA E.LONI 7 09047 selargius (CA)</t>
  </si>
  <si>
    <t>02804530968</t>
  </si>
  <si>
    <t>02160200925</t>
  </si>
  <si>
    <t xml:space="preserve">VIA RIVOLTANA 2/D SEGRATE (MI) </t>
  </si>
  <si>
    <t>08641790152</t>
  </si>
  <si>
    <t>VIALE MONASTIR, 126/A 09122 CAGLIARI</t>
  </si>
  <si>
    <t>0288550924</t>
  </si>
  <si>
    <t>VIA PORTUENSE 949/A 00148 ROMA</t>
  </si>
  <si>
    <t>02037841000</t>
  </si>
  <si>
    <t>VIA CIARDI 9 20148 MILANO</t>
  </si>
  <si>
    <t>VIA TORINO 5  20814 VAREDO</t>
  </si>
  <si>
    <t>VIA DEGLI ARTIGIANI  7- 41036MEDOLLA</t>
  </si>
  <si>
    <t>VIA TRATTATI COMUNITARI 9 40127 BOLOGNA</t>
  </si>
  <si>
    <t>01604300366</t>
  </si>
  <si>
    <t>0691781207</t>
  </si>
  <si>
    <t>VIA GALILEO GALILEI 32 20834NOVA MILANESE</t>
  </si>
  <si>
    <t>0847380961</t>
  </si>
  <si>
    <t>VIA METASTASIO,9 LOC."SU PLANU" 09047 selargius</t>
  </si>
  <si>
    <t>Catetere vescicale sterile, monouso, a tre vie, in PVC trasparente morbido, preferibilmente rivestito di materiale idrofilico, punta DUFOUR (punta leggermente ricurva a becco di flauto), linea radiopaca, palloncino 80 ml circa. Misure: CH 18-20-22 -24.COD.WRGB5739-000180/200/220/240</t>
  </si>
  <si>
    <t>Catetere vescicale sterile, monouso, in gomma rossa,  a due vie,  con palloncino 5-15 ml, un foro,  punta tipo TIEMANN, lungo circa 40 cm. Misure:  CH 10 -12-14-16-18-20 -22-24 COD.201661-000100/120/140/160/180/200/220/240</t>
  </si>
  <si>
    <t>28124288FF</t>
  </si>
  <si>
    <t>Catetere vescicale sterile, monouso, a tre vie, in PVC trasparente morbido, preferibilmente rivestito di materiale idrofilico, punta DUFOUR (punta leggermente ricurva a becco di flauto), linea radiopaca, palloncino 80 ml circa. Misure: CH 18-20-22 -24.COD.WRGB5739/000180/200/220/240</t>
  </si>
  <si>
    <t>Catetere ureterale in PVC radiopaco  a punta aperta e rastremata, provvista di lieve curvatura, con assenza di fori laterali; possibilità di inserimento su guida angiografica da 0,038 Inch, con lunghezza 70 C. CH 3 COD.264100/000030</t>
  </si>
  <si>
    <t>IVA  21%</t>
  </si>
  <si>
    <t>Cateteri per occlusione monovia a palloncino per ostruire l'uretere durante la frammentazione in situ del calcolo palloncino da 0,2 o 1 ml fornito con rubinetto di arresto, siringa da 1 ml e mandrino metallico.  80 cm CH3 CH4 CH5 -COD.340700-000030/40/50</t>
  </si>
  <si>
    <t>CIG</t>
  </si>
  <si>
    <t> 2809289A9C</t>
  </si>
  <si>
    <t>Stent ureterale a doppia J sterile, monouso, in silicone 100% (grado medicale), multiforato, a punte chiuse, con marker radiopaco e con stelo graduato, fornito di filo guida per introduzione (inseribile nei fori di drenaggio) e di dispositivo “spingi catetere" cod.AJ41XX+AEOA35</t>
  </si>
  <si>
    <t>Cateteri ureterali post ureteroscopia con estremità distale "pig tail", con fori lungo tutta la parte curva e per 3-4 cm nella parte dritta a seguire, graduati e forniti in set con guida a punta flessibile dritta da 0,038”,  lunghezza cm.90  calibro  CH 6/7/8  COD.AC44XX</t>
  </si>
  <si>
    <t>Dilatatori di Amplatz in confezione sterile, kit costituito da stiletto 8 Fr, camicia introduttore 10 Fr. e dilatatori in poliuretano/teflon di calibro crescente sino a 30 Fr, a punta rastremata, e camicie di Amplatz lunghe 15 cm circa, CH9- COD340200-000000</t>
  </si>
  <si>
    <t>Dispositivo sterile, monouso, per drenaggio sovrapubico della vescica,  costituto da: catetere in silicone, lunghezza cm 50 circa, aperto in punta, multiforato nei primi 5 -10 cm,  diametro CH 8-10 (senza palloncino)   COD.170702-000080/100;  CH 10 -12 - 14- 16 (con palloncino); COD.170703-000100/120/140/160</t>
  </si>
  <si>
    <t>Set per nefrostomia costituito da: ago per puntura diretta punta ecoriflettente mis. 1,3 x 18 G circa; guida per ago punta curva da 0,35 mm; catetere pig tail da 6 e 7 Fr lungo 30 cm; dilatatori; adattatore universale per pig tail; disco di fissaggio per pig tail; mis.6 e 7 FR cod.RC-40XX40</t>
  </si>
  <si>
    <t>Set per nefrostomia percutanea pediatrica sterile,  5/6 Fr. Nefrostomia di circa 25 cm, estremità distale a pig tail, estremità prossimale munita di rubinetto e di connettore per  sacca urine. Set completo di ago per puntura percutanea atraumatica, con guida angiografica da 0035 "J" e dilatatore COD.RP-40XX40-K</t>
  </si>
  <si>
    <t>Stent ureterali ricoperti di hydrogel per ridurre l'attrito superficiale,in poliuretano con graduazione in cm, radiopachi, estremità cilindrica chiusa da una parte e aperta dall'altra, con guida d'introduzione, mandrino flessibile,morsetto di fissaggio mi</t>
  </si>
  <si>
    <t>Cateteri ureterali post ureteroscopia con estremità distale "pig tail", con fori lungo tutta la parte curva e per 3-4 cm nella parte dritta a seguire, graduati e forniti in set con guida a punta flessibile dritta da 0,038”,  lunghezza cm.90  calibro  CH 6</t>
  </si>
  <si>
    <t>Stent metallico endouretrale, autoespan-dibile, a maglia cilindrica intrecciata in monofilo, può essere di varie leghe tutte biomediche compatibili, non magnetiche. Impiantabili per via endoscopica sia nell’uretra anteriore che prostatica costituita da un</t>
  </si>
  <si>
    <t xml:space="preserve">Set dilatatori/camicie renali tipo Amplatz, realizzati per consentire l'opportuno impianto di un tratto di nefrostomia, ogni set include:dilatatori da 8 a 30 Fr (formati pari), lunghezza 35 cm,una sonda D.E.8 Fr e lunghezza 70 cm, quattro camicie in PTFE </t>
  </si>
  <si>
    <t>Dilatatori di Amplatz in confezione sterile, kit costituito da stiletto 8 Fr, camicia introduttore 10 Fr. e dilatatori in poliuretano/teflon di calibro crescente sino a 30 Fr, a punta rastremata, e camicie di Amplatz lunghe 15 cm circa, di calibro interno</t>
  </si>
  <si>
    <t>Catetere ureterale composto da mandrino e camicia con funzione di dilatazione del meato e di posizionamento di guaina protettiva per l’utilizzo con gli endoscopi flessibili. Di varie lunghezze e diametro. Sono necessari calibri compresi tra 9 e 14 Fr e lu</t>
  </si>
  <si>
    <t>Dispositivo sterile, monouso, per drenaggio sovrapubico della vescica,  costituto da: catetere in silicone, lunghezza cm 50 circa, aperto in punta, multiforato nei primi 5 -10 cm,  diametro CH 8-10 (senza palloncino) CH 10 -12 - 14- 16 (con palloncino); t</t>
  </si>
  <si>
    <t xml:space="preserve">Set per nefrostomia costituito da: ago per puntura diretta punta ecoriflettente mis. 1,3 x 18 G circa; guida per ago punta curva da 0,35 mm; catetere pig tail da 6 e 7 Fr lungo 30 cm; dilatatori; adattatore universale per pig tail; disco di fissaggio per </t>
  </si>
  <si>
    <t>Set per nefrostomia percutanea pediatrica sterile,  5/6 Fr. Nefrostomia di circa 25 cm, estremità distale a pig tail, estremità prossimale munita di rubinetto e di connettore per  sacca urine. Set completo di ago per puntura percutanea atraumatica, con gu</t>
  </si>
  <si>
    <t>Drenaggio di Gil-Vernet in silicone per nefrostomia «a minima» con mandrino in metallo malleabile in punta (saldato al corpo del catetere) e dispositivo per collegamento alla sacca, da inserire in un secondo tempo, stelo multiforato nei primi 5 cm dalla p</t>
  </si>
  <si>
    <t>Drenaggio di Gil-Vernet per nefrostomia «a minima» con mandrino in metallo malleabile in punta (saldato al corpo del catetere) e dispositivo per collegamento alla sacca da inserire in un secondo tempo, stelo multiforato a 20 cm dalla punta (drenaggio nefr</t>
  </si>
  <si>
    <t>Set per nefrostomia composto da catetere nefrostomico con estremità renale a "pig tail", lungo circa 40 cm, rubinetto di connessione, ago di Chiba 22 G, ago 19 G preferibile con camicia coassiale in teflon, guida con punta flessibile di lunghezza sufficie</t>
  </si>
  <si>
    <t>Set sostituzione nefrostomia: da Fr. 8 e 10 composto da guida rigida teflonata punta “J” da 0,38 disco di fissaggio del catetere, linea di connessione rubinetto, raccordo L/L, raccordo conico per tappo sacca, catetere sterile radiopaco, monouso a più fori</t>
  </si>
  <si>
    <t>Catetere per ureterocutaneostomia, sterile, monouso, munito di sistema di bloccaggio automatico,foro in punta per posiziona-mento su guida, fori di drenaggio laterali, lunghezza 25-30 cm, disponibile in vari calibri. COD.850270-000035/42 -COD.850271-00003</t>
  </si>
  <si>
    <t>Catetere per ureteropielografia retrograda (UPR), il bulbo dei cateteri é tipo Chevassu che consente l'iniezione efficace del mezzo di contrasto con un connettore per siringhe luer-lock,la punta aperta per introduzione del filo guida lunghezza 70 cm circa</t>
  </si>
  <si>
    <t>kit sterile per cistografia con catenella, costituito da:cannula di introduzione in polietilene [lunghezza 175 mm (± 10%), diametro max 19 Fr, con punta rastremata e arrotondata,e catenella metallica a sferette di diametro di circa 3 mm, lunga 400 mm (+/-</t>
  </si>
  <si>
    <t>Prodotto per incontinenza urinaria maschile e femminile da sforzo e per reflusso ureterale a base di sostanze altamente viscose anche combinate,comprendente acido ialuronico non animale sterile, biocompatibile e impiantabile per via transuretrale o periur</t>
  </si>
  <si>
    <t xml:space="preserve">1)   ago/aghi trocar in acciaio e a curvatura anatomica, di diametro non superiore a 12 CH, con impugnatura ergonomica per consentire la creazione di un tramite pubo-uretrale mininvasivo e che preveda la possibilità di approccio sia sovrapubico che trans </t>
  </si>
  <si>
    <t>2)   Sling in monofilamento di polipropilene o materiale analogo, racchiusa in una guaina protettiva che consenta un agevole scorrimento nei tessuti della benderella sino al posizionamento definitivo e fornita di connettori di sicurezza da collegare all’a</t>
  </si>
  <si>
    <t>Tessuto sterile in materiale non sintetico, biocompatibile e non riassorbibile di supporto nella correzione dei prolassi vescicali, confezionamento in fasce di dimensioni non inferiori a 4 x 12 cm spessore non superiore a 2 mm, biocompatibilità assoluta d</t>
  </si>
  <si>
    <r>
      <t xml:space="preserve">Tubi universali per aspirazione a rigonfiamento alternato tipo conduttivo </t>
    </r>
    <r>
      <rPr>
        <b/>
        <sz val="8"/>
        <rFont val="Arial"/>
        <family val="2"/>
      </rPr>
      <t>in rotoli da 30 mt,</t>
    </r>
    <r>
      <rPr>
        <sz val="8"/>
        <rFont val="Arial"/>
        <family val="2"/>
      </rPr>
      <t xml:space="preserve"> diam.7/14 mm M0171010151SC</t>
    </r>
  </si>
  <si>
    <r>
      <t>Cateteri vescicali,  sterili, monouso, in PVC, autolubrificanti per cateterismo intermittente (con rivestimento superficiale di materiale autolubrificante prelubrificato), punta Nelaton e terminazione conica.</t>
    </r>
    <r>
      <rPr>
        <b/>
        <sz val="8"/>
        <rFont val="Arial"/>
        <family val="2"/>
      </rPr>
      <t>UOMO</t>
    </r>
    <r>
      <rPr>
        <sz val="8"/>
        <rFont val="Arial"/>
        <family val="2"/>
      </rPr>
      <t xml:space="preserve"> CH 08 cod.0534801005; CH 10 cod.0535001005; CH 12 cod.0535201005;CH 14 cod.0535401005; CH 16 cod.0535601005; CH 18 cod.0535801005;CH 20 cod.0536001005; CH 22 cod.0536201005;</t>
    </r>
  </si>
  <si>
    <r>
      <t>Cateteri vescicali,  sterili, monouso, in PVC, autolubrificanti per cateterismo intermittente (con rivestimento superficiale di materiale autolubrificante prelubrificato), punta Nelaton e terminazione conica.</t>
    </r>
    <r>
      <rPr>
        <b/>
        <sz val="8"/>
        <rFont val="Arial"/>
        <family val="2"/>
      </rPr>
      <t>DONNA</t>
    </r>
    <r>
      <rPr>
        <sz val="8"/>
        <rFont val="Arial"/>
        <family val="2"/>
      </rPr>
      <t xml:space="preserve"> CH 08 cod.0536801005; CH 10 cod.0537001005; CH 12 cod.0537201005;CH 14 cod.0537401005; CH 16 cod.0537601005; </t>
    </r>
  </si>
  <si>
    <r>
      <t>Cateteri vescicali,  sterili, monouso, in PVC, autolubrificanti per cateterismo intermittente (con rivestimento superficiale di materiale autolubrificante prelubrificato), punta Nelaton e terminazione conica.</t>
    </r>
    <r>
      <rPr>
        <b/>
        <sz val="8"/>
        <rFont val="Arial"/>
        <family val="2"/>
      </rPr>
      <t xml:space="preserve">BAMBINO </t>
    </r>
    <r>
      <rPr>
        <sz val="8"/>
        <rFont val="Arial"/>
        <family val="2"/>
      </rPr>
      <t>CH 08 cod.0500801005; CH 10 cod.0501001005;</t>
    </r>
    <r>
      <rPr>
        <b/>
        <sz val="8"/>
        <rFont val="Arial"/>
        <family val="2"/>
      </rPr>
      <t xml:space="preserve"> RAGAZZO</t>
    </r>
    <r>
      <rPr>
        <sz val="8"/>
        <rFont val="Arial"/>
        <family val="2"/>
      </rPr>
      <t xml:space="preserve"> CH 08 cod.0508801005;CH 10 cod.0509001005;</t>
    </r>
  </si>
  <si>
    <r>
      <t>Kit</t>
    </r>
    <r>
      <rPr>
        <sz val="8"/>
        <rFont val="Arial"/>
        <family val="2"/>
      </rPr>
      <t xml:space="preserve"> per posizionamento di sling pubo-uretrale TENSION FREE da utilizzare nel trattamento mini invasivo della incontinen-za urinaria femminile. costituito da:</t>
    </r>
  </si>
  <si>
    <r>
      <t>Kit</t>
    </r>
    <r>
      <rPr>
        <sz val="8"/>
        <rFont val="Arial"/>
        <family val="2"/>
      </rPr>
      <t xml:space="preserve"> per posizionamento di sling transotturatorio TENSION FREE da utilizzare nel trattamento mini invasivo della incontinenza urinaria femminile. costituito da:</t>
    </r>
  </si>
  <si>
    <r>
      <t>Kit</t>
    </r>
    <r>
      <rPr>
        <sz val="8"/>
        <rFont val="Arial"/>
        <family val="2"/>
      </rPr>
      <t xml:space="preserve"> per posizionamento di sling pubo-uretrale TENSION FREE  in materiale non sintetico biocompatibile non riassorbibile da utilizzare nel trattamento mini invasivo della incontinenza urinaria femminile. costituito da:</t>
    </r>
  </si>
  <si>
    <r>
      <t>Kit</t>
    </r>
    <r>
      <rPr>
        <sz val="8"/>
        <rFont val="Arial"/>
        <family val="2"/>
      </rPr>
      <t xml:space="preserve"> di materiale iniettabile biocompatibile, per la cura dell’incontinenza urinaria femminile confezionato in siringhe contenenti microsfere di materiale permanente sintetico di dimensioni superiori a 80 micron ciascuna siringa di ogni confezione deve essere dotata di ago idoneo per l’iniezione del materiale nei tessuti periuretrali. Il materiale deve essere assolutamente biocompatibile.</t>
    </r>
  </si>
  <si>
    <r>
      <t>Kit</t>
    </r>
    <r>
      <rPr>
        <sz val="8"/>
        <rFont val="Arial"/>
        <family val="2"/>
      </rPr>
      <t xml:space="preserve"> di materiale iniettabile biocompatibile, per la cura dell’incontinenza urinaria maschile,confezionato in siringhe contenenti   materiale biocompatibile di origine animale o sintetica ciascuna siringa di ogni confezione deve essere dotata di ago idoneo per l’iniezione del materiale nei tessuti periuretrali maschili. Il materiale deve essere assolutamente biocompatibile.</t>
    </r>
  </si>
  <si>
    <t>N.B.: Codesta  Ditta dovrà  fornire in comodato d'uso e per tutta la durata della fornitura n.1 pistola Magum Bard cod.MG1522 e n.1 pistola di riserva. Codesta Ditta, ogni qual volta la pistola si rompa, deve sostitutire la stessa entro le 24 ore dalla ri</t>
  </si>
  <si>
    <r>
      <t xml:space="preserve">Tubi universali per aspirazione a rigonfiamento alternato tipo conduttivo </t>
    </r>
    <r>
      <rPr>
        <b/>
        <sz val="10"/>
        <rFont val="Arial"/>
        <family val="2"/>
      </rPr>
      <t>in rotoli da 30 mt,</t>
    </r>
    <r>
      <rPr>
        <sz val="10"/>
        <rFont val="Arial"/>
        <family val="2"/>
      </rPr>
      <t xml:space="preserve"> diam.7/14 mm M0171010151SC</t>
    </r>
  </si>
  <si>
    <r>
      <t>Cateteri vescicali,  sterili, monouso, in PVC, autolubrificanti per cateterismo intermittente (con rivestimento superficiale di materiale autolubrificante prelubrificato), punta Nelaton e terminazione conica.</t>
    </r>
    <r>
      <rPr>
        <b/>
        <sz val="10"/>
        <rFont val="Arial"/>
        <family val="2"/>
      </rPr>
      <t>UOMO</t>
    </r>
    <r>
      <rPr>
        <sz val="10"/>
        <rFont val="Arial"/>
        <family val="2"/>
      </rPr>
      <t xml:space="preserve"> CH 08 cod.0534801005; CH 10 cod.0535001005</t>
    </r>
  </si>
  <si>
    <r>
      <t>Cateteri vescicali,  sterili, monouso, in PVC, autolubrificanti per cateterismo intermittente (con rivestimento superficiale di materiale autolubrificante prelubrificato), punta Nelaton e terminazione conica.</t>
    </r>
    <r>
      <rPr>
        <b/>
        <sz val="10"/>
        <rFont val="Arial"/>
        <family val="2"/>
      </rPr>
      <t>DONNA</t>
    </r>
    <r>
      <rPr>
        <sz val="10"/>
        <rFont val="Arial"/>
        <family val="2"/>
      </rPr>
      <t xml:space="preserve"> CH 08 cod.0536801005; CH 10 cod.053700100</t>
    </r>
  </si>
  <si>
    <r>
      <t>Cateteri vescicali,  sterili, monouso, in PVC, autolubrificanti per cateterismo intermittente (con rivestimento superficiale di materiale autolubrificante prelubrificato), punta Nelaton e terminazione conica.</t>
    </r>
    <r>
      <rPr>
        <b/>
        <sz val="10"/>
        <rFont val="Arial"/>
        <family val="2"/>
      </rPr>
      <t xml:space="preserve">BAMBINO </t>
    </r>
    <r>
      <rPr>
        <sz val="10"/>
        <rFont val="Arial"/>
        <family val="2"/>
      </rPr>
      <t>CH 08 cod.0500801005; CH 10 cod.0501001</t>
    </r>
  </si>
  <si>
    <t>Sonda endoscopica per resezione diatermica costtuita da:guaina in materiale sintetico di diametro compatibile con canale operativo del cistoscopio flessibile (5 Fr), sonda metallica a cappio con raccordo per elettrobisturi, lunghezza attiva di 100 cm circ</t>
  </si>
  <si>
    <t>Cateteri angiografici cobra, di materiale che permetta il controllo della torsione, calibro del catetere FR  5 , radiopaco, lunghezza 80 cm circa, disponibilità di diverse curvature codici:HNB5.0-38-65-P-NS-C1; cod.HNBR5.0-35-65-P-NS-C1; cod.HNBR5.0-35-65</t>
  </si>
  <si>
    <t>q.tà annua</t>
  </si>
  <si>
    <t>Cateteri ureterali post ureteroscopia con estremità distale "pig tail", con fori lungo tutta la parte curva e per 3-4 cm nella parte dritta a seguire, graduati e forniti in set con guida a punta flessibile dritta da 0,038”,  lunghezza cm.90  calibro  CH 6 - 7 - 8 COD.AC44XX</t>
  </si>
  <si>
    <t xml:space="preserve">Candelette dritte in PVC rigido, punta olivare,  risterilizzabili, lunghezza 34 cm.Misure:  dal CH 6 -8-10-12-14-16-18-20-22-24 -26 28 al CH 30 cod.AG53XX. </t>
  </si>
  <si>
    <t>U03010201</t>
  </si>
  <si>
    <t>Camicia mandrinata flessibile e per accesso uretrale con dilatatore rastremato misura 13/15 Fr lunghezza 35 cm radiopaca sterile monouso COD.ACXL12</t>
  </si>
  <si>
    <t>Sonda di nefrostomia a palloncino in silicone, dotata di mandrino interno per inserimento su guida, lunghezza cm.41. Calibro FR 10-12-14.COD.AJ66XX</t>
  </si>
  <si>
    <t>Drenaggio di Gil-Vernet in silicone per nefrostomia «a minima» con mandrino in metallo malleabile in punta (saldato al corpo del catetere) e dispositivo per collegamento alla sacca, da inserire in un secondo tempo, stelo multiforato nei primi 5 cm dalla punta lunghezza cm.70 COD.AJ6210</t>
  </si>
  <si>
    <t>Drenaggio di Gil-Vernet per nefrostomia «a minima» con mandrino in metallo malleabile in punta (saldato al corpo del catetere) e dispositivo per collegamento alla sacca da inserire in un secondo tempo, stelo multiforato a 20 cm dalla punta (drenaggio nefro-ureterale) lunghezza 70 cm. COD.AJ6110</t>
  </si>
  <si>
    <t>Set per nefrostomia composto da catetere nefrostomico con estremità renale a "pig tail", lungo circa 40 cm, rubinetto di connessione, ago di Chiba 22 G, ago 19 G preferibile con camicia coassiale in teflon, guida con punta flessibile di lunghezza sufficiente e calibro 0.035”/0.038”, dilatatori fasciali nelle misure idonee e raccordo per sacca urine.Calibro 8 e 10 Fr - COD.RJAXX</t>
  </si>
  <si>
    <t>sonda U040203 guida U0499</t>
  </si>
  <si>
    <t>Set sostituzione nefrostomia: da Fr. 8 e 10 composto da guida rigida teflonata punta “J” da 0,38 disco di fissaggio del catetere, linea di connessione rubinetto, raccordo L/L, raccordo conico per tappo sacca, catetere sterile radiopaco, monouso a più fori, punta rastremata raccordo per rubinetto nella parte terminale di elastomero termoplastico lunghezza 30 cm. - Sonda COD.RCJ008/10  + disco fissaggio COD.RDA0 + raccordo luer COD.REA0 + guida seldinger COD. AE1138</t>
  </si>
  <si>
    <t>Set per nefrostomia one step ecoguidata: per puntura ecoguidata. Nefrostomia a pig tail da FR 6 lunga 25 cm con ago mandrinato e connettibile con la nefrostomia stessa per puntura one step raccordo e sacca di raccolta urine. COD.RJD1</t>
  </si>
  <si>
    <t>Sonde per enterocistoplastica CH 8 -CH 10  lunghezza cm 120  COD.AC47XX</t>
  </si>
  <si>
    <t>U040399</t>
  </si>
  <si>
    <t>Cestello per recupero calcoli sterile, monouso, in nitinol  senza  punta, flessibile per essere usato in retroversione con ureteroscopio flessibile. Calibro compreso fra 2 e 3 FR. lunghezza cm.120 COD.EXN734</t>
  </si>
  <si>
    <t>U04080102</t>
  </si>
  <si>
    <t>Cestello per recupero calcoli sterile, monouso, in nitinol con gabbia ad apertura variabile comandata  dal manipolo. Calibro circa 2 fr. Lunghezza cm.90 COD.EXT-624</t>
  </si>
  <si>
    <t>Cestello a fili metallici a forma di paracadute per rimozione frammenti litiasici ureterali, calibro 3/4 Fr, lunghezza 90 cm. COD.EXN434</t>
  </si>
  <si>
    <t>VEDISE HOSPITAL</t>
  </si>
  <si>
    <t xml:space="preserve">Protesi testicolare sterile, in gel di silicone coesivo (grado medicale), rinforzato ad una estremità per l’ancoraggio tramite sutura.mis.3x1.6x2,2 cod.3230-003; mis 5x1,8 x 2,5 cod.3230-005; mis.10x2,6 x3,4 cod.3230-010; mis.20x3,1 x4,4 cod.3230-020; mis.30x3,3 x4,8 cod.3230-030; mis.40x3,9 x5,0 cod.3230-040  </t>
  </si>
  <si>
    <t xml:space="preserve">Protesi testicolari in elastomero di silicone preformato e rinforzato tipo "mentor" mis.3x1.6x2,2 cod.3232-022; mis 5x1,8 x 2,5 cod.3232-025; mis.13x2,5 x3,4 cod.3232-030; mis.23x3,8 x4,2 cod.3232-040; mis.29x3,2 x4,7 cod.3232-045; mis.46x4,0 x5,0 cod.3232-050  </t>
  </si>
  <si>
    <t>Set per nefrostomia costituito da: ago per puntura diretta punta ecoriflettente mis. 1,3 x 18 G circa; guida per ago punta curva da 0,35 mm; catetere pig tail da 6 e 7 Fr lungo 30 cm; dilatatori; adattatore universale per pig tail; disco di fissaggio per pig tail; mis 6 e 7 fr COD.RC-40XX40</t>
  </si>
  <si>
    <t>Set per nefrostomia percutanea pediatrica sterile,  5/6 Fr. Nefrostomia di circa 25 cm, estremità distale a pig tail, estremità prossimale munita di rubinetto e di connettore per  sacca urine. Set completo di ago per puntura percutanea atraumatica, con guida angiografica da 0,035” a “J” e dilatatore COD.RP-40XX40-K</t>
  </si>
  <si>
    <t>Cannule orofaringee di Guedel sterili mis.000-30 mm. Trasparente cod.09590011; mis.0040 mm. Verde chiaro cod.09590021; mis.050 mm. Blu cod.09590031; mis.1 60 mm. Viola  cod.09590041</t>
  </si>
  <si>
    <t>lotto</t>
  </si>
  <si>
    <t>sub</t>
  </si>
  <si>
    <t xml:space="preserve"> 17 Totale</t>
  </si>
  <si>
    <t xml:space="preserve"> 6 Totale</t>
  </si>
  <si>
    <t xml:space="preserve"> 54 Totale</t>
  </si>
  <si>
    <t xml:space="preserve"> 24 Totale</t>
  </si>
  <si>
    <t xml:space="preserve"> 68 Totale</t>
  </si>
  <si>
    <t xml:space="preserve"> 70 Totale</t>
  </si>
  <si>
    <t xml:space="preserve"> 78 Totale</t>
  </si>
  <si>
    <t xml:space="preserve">  79 Totale</t>
  </si>
  <si>
    <t xml:space="preserve"> 7 Totale</t>
  </si>
  <si>
    <t xml:space="preserve"> 9 Totale</t>
  </si>
  <si>
    <t xml:space="preserve"> 19 Totale</t>
  </si>
  <si>
    <t xml:space="preserve"> 72 Totale</t>
  </si>
  <si>
    <t xml:space="preserve"> 3 Totale</t>
  </si>
  <si>
    <t xml:space="preserve"> 2 Totale</t>
  </si>
  <si>
    <t xml:space="preserve"> 61 Totale</t>
  </si>
  <si>
    <t xml:space="preserve"> 62 Totale</t>
  </si>
  <si>
    <t xml:space="preserve"> 65 Totale</t>
  </si>
  <si>
    <t xml:space="preserve"> 1 Totale</t>
  </si>
  <si>
    <t xml:space="preserve"> 63 Totale</t>
  </si>
  <si>
    <t xml:space="preserve"> 64 Totale</t>
  </si>
  <si>
    <t xml:space="preserve"> 8 Totale</t>
  </si>
  <si>
    <t xml:space="preserve"> 13 Totale</t>
  </si>
  <si>
    <t xml:space="preserve"> 28 Totale</t>
  </si>
  <si>
    <t xml:space="preserve"> 29 Totale</t>
  </si>
  <si>
    <t xml:space="preserve"> 37 Totale</t>
  </si>
  <si>
    <t xml:space="preserve"> 39 Totale</t>
  </si>
  <si>
    <t xml:space="preserve"> 40 Totale</t>
  </si>
  <si>
    <t xml:space="preserve"> 42 Totale</t>
  </si>
  <si>
    <t xml:space="preserve"> 43 Totale</t>
  </si>
  <si>
    <t xml:space="preserve"> 45 Totale</t>
  </si>
  <si>
    <t xml:space="preserve"> 47 Totale</t>
  </si>
  <si>
    <t xml:space="preserve"> 52 Totale</t>
  </si>
  <si>
    <t xml:space="preserve"> 56 Totale</t>
  </si>
  <si>
    <t xml:space="preserve"> 57 Totale</t>
  </si>
  <si>
    <t xml:space="preserve"> 58 Totale</t>
  </si>
  <si>
    <t xml:space="preserve"> 73 Totale</t>
  </si>
  <si>
    <t xml:space="preserve">  5 Totale</t>
  </si>
  <si>
    <t xml:space="preserve"> 20 Totale</t>
  </si>
  <si>
    <t xml:space="preserve"> 21 Totale</t>
  </si>
  <si>
    <t xml:space="preserve"> 22 Totale</t>
  </si>
  <si>
    <t xml:space="preserve"> 23 Totale</t>
  </si>
  <si>
    <t xml:space="preserve"> 25 Totale</t>
  </si>
  <si>
    <t xml:space="preserve"> 26 Totale</t>
  </si>
  <si>
    <t xml:space="preserve"> 27 Totale</t>
  </si>
  <si>
    <t xml:space="preserve"> 30 Totale</t>
  </si>
  <si>
    <t xml:space="preserve"> 31 Totale</t>
  </si>
  <si>
    <t xml:space="preserve"> 35 Totale</t>
  </si>
  <si>
    <t xml:space="preserve"> 36 Totale</t>
  </si>
  <si>
    <t xml:space="preserve"> 38 Totale</t>
  </si>
  <si>
    <t xml:space="preserve"> 41 Totale</t>
  </si>
  <si>
    <t xml:space="preserve"> 48 Totale</t>
  </si>
  <si>
    <t xml:space="preserve"> 53 Totale</t>
  </si>
  <si>
    <t xml:space="preserve"> 59 Totale</t>
  </si>
  <si>
    <t xml:space="preserve"> 77 Totale</t>
  </si>
  <si>
    <t xml:space="preserve"> 16 Totale</t>
  </si>
  <si>
    <t xml:space="preserve"> 55 Totale</t>
  </si>
  <si>
    <t xml:space="preserve"> 4 Totale</t>
  </si>
  <si>
    <t xml:space="preserve"> 10 Totale</t>
  </si>
  <si>
    <t>Totale complessivo</t>
  </si>
  <si>
    <r>
      <t xml:space="preserve">Tubi universali per aspirazione a rigonfiamento alternato tipo conduttivo </t>
    </r>
    <r>
      <rPr>
        <b/>
        <sz val="9"/>
        <rFont val="Arial"/>
        <family val="2"/>
      </rPr>
      <t>in rotoli da 30 mt,</t>
    </r>
    <r>
      <rPr>
        <sz val="9"/>
        <rFont val="Arial"/>
        <family val="2"/>
      </rPr>
      <t xml:space="preserve"> diam.7/14 mm M0171010151SC</t>
    </r>
  </si>
  <si>
    <r>
      <t>Cateteri vescicali,  sterili, monouso, in PVC, autolubrificanti per cateterismo intermittente (con rivestimento superficiale di materiale autolubrificante prelubrificato), punta Nelaton e terminazione conica.</t>
    </r>
    <r>
      <rPr>
        <b/>
        <sz val="9"/>
        <rFont val="Arial"/>
        <family val="2"/>
      </rPr>
      <t xml:space="preserve">BAMBINO </t>
    </r>
    <r>
      <rPr>
        <sz val="9"/>
        <rFont val="Arial"/>
        <family val="2"/>
      </rPr>
      <t>CH 08 cod.0500801005; CH 10 cod.0501001</t>
    </r>
  </si>
  <si>
    <t>AIR LIQUIDE MEDICAL SYSTEMS</t>
  </si>
  <si>
    <t>Cannule orofaringee di Guedel sterili mis.2 - 70 mm. Bianco cod.09590051; mis 3 - 80 m. Verde cod. 09590061; mis. 4- 90 mm. Giallo cod. 09590071; mis.5 - 100 mm.rosso cod. 09590081; mis. 6 - 110 mm. Arancione cod. 09590091</t>
  </si>
  <si>
    <t>COLOPLAST</t>
  </si>
  <si>
    <t xml:space="preserve">Cateteri esterni tipo Uridon con fascetta adesiva mis..21 mm. cod.0502101005; mis.25 mm. cod.0502501005; mis.30 mm. cod.0503001005;mis.35 mm. cod.0503501005; mis.40 mm. cod.0504001005; </t>
  </si>
  <si>
    <t>Cateteri a tre lumi per uretrocistomanometria misura 8-9 Fr COD.3OMNI-8P</t>
  </si>
  <si>
    <t>U05030102</t>
  </si>
  <si>
    <t>MENFIS BIOMEDICA</t>
  </si>
  <si>
    <t>Cateteri rettali a palloncino COD.1AR- 5TC</t>
  </si>
  <si>
    <t>U050402</t>
  </si>
  <si>
    <t>C0499</t>
  </si>
  <si>
    <t>Guida idrofila diam. 0,32 e 0,35 lunghezza cm 150 con anima fissa codici:RF-GS32153M; RF-GA32153M; RF-GS35153M; RF-GA35153M;</t>
  </si>
  <si>
    <t>Guida idrofila diam. 0,35 lunghezza cm 150 con anima mobile  cod.RE*GL35153M;</t>
  </si>
  <si>
    <t>Guide teflonate con anima in nitinol calibro 0,035 Inch con estremità distale idrofila per alcuni cm, flessibile dritta e a “J” lunghezza circa 150 cm. cod.RF-GA35153M; cod.RF-GS35153M;</t>
  </si>
  <si>
    <t>Guide ad alta scorrevolezza, anima in Nitinolo, rivestimento in polimeri idrofili, punta flessibile da 5 a 8 cm, lunghezza 130-160 cm.cod.RF-GS35158M</t>
  </si>
  <si>
    <t>Catetere Goldstein per ecoisterografia 5,3 F in TFE  lung. 26 cm, cod.J-GSHC-532600</t>
  </si>
  <si>
    <t xml:space="preserve">COOK ITALIA </t>
  </si>
  <si>
    <t>Cateteri angiografici cobra, di materiale che permetta il controllo della torsione, calibro del catetere FR  5 , radiopaco, lunghezza 80 cm circa, disponibilità di diverse curvature codici:HNB5.0-38-65-P-NS-C1; cod.HNBR5.0-35-65-P-NS-C1; cod.HNBR5.0-35-65-P-NS-C2;cod.HNBR5.0-35-65-P-NS-C3;</t>
  </si>
  <si>
    <t>Drenaggi vescicali sovrapubici percutanei in silicone con terminale retto mis CH 12 cod. 4440250; cod. 4441117</t>
  </si>
  <si>
    <t>B.BRAUN MILANO</t>
  </si>
  <si>
    <t>Cateteri in silicone a palloncino per isterosalpingografia 5 F  con punta chiusa, foro laterale,e siringa da 1 ml inclusa cod.ISG5/30</t>
  </si>
  <si>
    <t>GAMED</t>
  </si>
  <si>
    <t>TOTALE LOTTO</t>
  </si>
  <si>
    <t xml:space="preserve">TOTALE LOTTO </t>
  </si>
  <si>
    <t>Sonde di Sengstaken-Blakemore lung. 120 cm. mis. ch 15- 18- 21 COD.LB.71</t>
  </si>
  <si>
    <t>G010299</t>
  </si>
  <si>
    <t>TOTALE  LOTTO</t>
  </si>
  <si>
    <t>Stent di grosso calibro, guida 0,038”, il materiale deve essere sterile e resistente alla formazione di stenosi interna. Calibro di circa Fr. 10 e lunghezze da 24 a 28 cm, deve essere confezionato in un Kit provvisto di guida e adeguato sistema di posizionamento</t>
  </si>
  <si>
    <t>Stent ureterali in silicone,  stent a sezione rotonda e punte aperte calibri FR 6-7-8, lunghezza da 24 a 30 cm spingitore con marker radiopaco, punta distale rastrema-ta.</t>
  </si>
  <si>
    <t>Stent a sezione rotonda rivestiti di gel idrofilo per aumentare la scorrevolezza, lunghezza da 12 a 28 cm, calibri da Fr. 4,8 a 8. guida da 0,038"  catetere di accesso da Fr 6 spingitore con marker radiopaco punte aperte e punta distale rastremata.</t>
  </si>
  <si>
    <t>Stent idrofili a sezione rotonda con estremità distale  a doppio loop per diminuire l'irritabilità vescicale. Lunghezza da 12 a 28 cm. Calibri da 4.8 a 8 fr.corredato di guida da 0,38", catetere di accesso 6 fr. e spingitore con marker radiopaco</t>
  </si>
  <si>
    <t>MEDICAL  SPA</t>
  </si>
  <si>
    <t>Stent a sezione rotonda rivestiti di gel idrofilo per aumentare la scorrevolezza, lunghezza da 24 a 28 cm, calibri da Fr. 6 a 8. guida da 0,038"  catetere di accesso da Fr 6 spingitore con markers radiopaco punte aperte e punta distale rastremata. Distribuzione dei fori nella sola porzione delle curve</t>
  </si>
  <si>
    <t>Stent a sezione rotonda rivestiti di gel idrofilo per aumentare la scorrevolezza, lunghezza da 24 a 28 cm, calibri da Fr. 6 a 8. guida da 0,038"  catetere di accesso da Fr 6 spingitore con markers radiopaco punte aperte e punta distale rastremata. La parete dello stent deve essere particolarmente resistente da poter essere utilizzata nelle stenosi ureterali conseguenti a neoplasia</t>
  </si>
  <si>
    <t>lotto44</t>
  </si>
  <si>
    <t>h</t>
  </si>
  <si>
    <t>Stent ureterali integrali per uso intra-operatorio con estremità curva cilindrica chiusa alle due estremità mis. CH 7</t>
  </si>
  <si>
    <t xml:space="preserve"> i</t>
  </si>
  <si>
    <t>Stent ureterali ricoperti di hydrogel per ridurre l'attrito superficiale,in poliuretano con graduazione in cm, radiopachi, estremità cilindrica chiusa da una parte e aperta dall'altra, con guida d'introduzione, mandrino flessibile,morsetto di fissaggio mis.CH 6-7</t>
  </si>
  <si>
    <t>Lotto 45</t>
  </si>
  <si>
    <t xml:space="preserve">Lotto 46 </t>
  </si>
  <si>
    <t>Stent metallico endouretrale, autoespan-dibile, a maglia cilindrica intrecciata in monofilo, può essere di varie leghe tutte biomediche compatibili, non magnetiche. Impiantabili per via endoscopica sia nell’uretra anteriore che prostatica costituita da un introduttore monouso atto anche al rilascio della protesi .Lunghezza 1,5 – 2 – 2,5 – 3 - 3,5 – 4 cm.</t>
  </si>
  <si>
    <t>U03</t>
  </si>
  <si>
    <t xml:space="preserve">Set dilatatori/camicie renali tipo Amplatz, realizzati per consentire l'opportuno impianto di un tratto di nefrostomia, ogni set include:dilatatori da 8 a 30 Fr (formati pari), lunghezza 35 cm,una sonda D.E.8 Fr e lunghezza 70 cm, quattro camicie in PTFE radiopache,D.I.da 24 a 30 Fr D.E.da 28 a 34 Fr lunghezza 17 cm. </t>
  </si>
  <si>
    <t>Lotto 47</t>
  </si>
  <si>
    <t xml:space="preserve">Lotto 48 </t>
  </si>
  <si>
    <t xml:space="preserve">Lotto 49 </t>
  </si>
  <si>
    <t xml:space="preserve"> 37</t>
  </si>
  <si>
    <t xml:space="preserve"> 38</t>
  </si>
  <si>
    <t xml:space="preserve"> 39</t>
  </si>
  <si>
    <t xml:space="preserve"> 40</t>
  </si>
  <si>
    <t xml:space="preserve"> 41</t>
  </si>
  <si>
    <t xml:space="preserve"> 42</t>
  </si>
  <si>
    <t xml:space="preserve"> 43</t>
  </si>
  <si>
    <t xml:space="preserve"> 45</t>
  </si>
  <si>
    <t xml:space="preserve"> 47</t>
  </si>
  <si>
    <t xml:space="preserve"> 48</t>
  </si>
  <si>
    <t xml:space="preserve"> 52</t>
  </si>
  <si>
    <t xml:space="preserve"> 53</t>
  </si>
  <si>
    <t xml:space="preserve"> 54</t>
  </si>
  <si>
    <t xml:space="preserve"> 55</t>
  </si>
  <si>
    <t xml:space="preserve"> 56</t>
  </si>
  <si>
    <t xml:space="preserve"> 57</t>
  </si>
  <si>
    <t xml:space="preserve"> 58</t>
  </si>
  <si>
    <t xml:space="preserve"> 59</t>
  </si>
  <si>
    <t xml:space="preserve"> 61</t>
  </si>
  <si>
    <t xml:space="preserve"> 62</t>
  </si>
  <si>
    <t xml:space="preserve"> 63</t>
  </si>
  <si>
    <t xml:space="preserve"> 64</t>
  </si>
  <si>
    <t xml:space="preserve"> 65</t>
  </si>
  <si>
    <t xml:space="preserve"> 68</t>
  </si>
  <si>
    <t xml:space="preserve"> 70</t>
  </si>
  <si>
    <t xml:space="preserve"> 72</t>
  </si>
  <si>
    <t xml:space="preserve"> 73</t>
  </si>
  <si>
    <t xml:space="preserve"> 77</t>
  </si>
  <si>
    <t xml:space="preserve"> 78</t>
  </si>
  <si>
    <t xml:space="preserve">  79</t>
  </si>
  <si>
    <r>
      <t>Cateteri vescicali,  sterili, monouso, in PVC, autolubrificanti per cateterismo intermittente (con rivestimento superficiale di materiale autolubrificante prelubrificato), punta Nelaton e terminazione conica.</t>
    </r>
    <r>
      <rPr>
        <b/>
        <sz val="11"/>
        <rFont val="Arial"/>
        <family val="2"/>
      </rPr>
      <t xml:space="preserve">BAMBINO </t>
    </r>
    <r>
      <rPr>
        <sz val="11"/>
        <rFont val="Arial"/>
        <family val="2"/>
      </rPr>
      <t>CH 08 cod.0500801005; CH 10 cod.0501001</t>
    </r>
  </si>
  <si>
    <t xml:space="preserve"> Camicie per tramite Percutaneo tipo Amplatz in confezione singola di calibro esterno da 9-12-15-17-19 - 21-23-25-27-29 CH   - COD.340201-000090 - COD.340201-000120/150/170/190/210/230/250/270/290</t>
  </si>
  <si>
    <t>Drenaggi vescicali sovrapubici percutanei in silicone tipo Cistofix con terminale curvo e ago introduttore mis. 5  - 8 - 10 - 12-14-16  COD.170723-000050  - COD. 170718-000080 -  COD170718-000100/120/140/160</t>
  </si>
  <si>
    <t>Drenaggi vescicali sovrapubici percutanei in silicone con terminale curvo e retto e ago introduttore mis. CH 8   CH  10  COD.170702-000080 -  COD.170702-000100</t>
  </si>
  <si>
    <t>Dispositivo sterile, monouso, per drenaggio sovrapubico della vescica,  costituto da: catetere in silicone, lunghezza cm 50 circa, aperto in punta, multiforato nei primi 5 -10 cm,  diametro CH 8-10 (senza palloncino) CH 10 -12 - 14- 16 (con palloncino); trocar metallico costituito da una camicia e un mandrino, dispositivo di fissaggio alla cute del suddetto catetere .COD.170702-000080 - COD.170702-000100 - COD.170703-000100/120/140/160</t>
  </si>
  <si>
    <t>Catetere vescicale sterile, monouso, a tre vie, punta DUFOUR (punta leggermente ricurva a becco di flauto), in gomma rossa semirigida, presenza di fori sfalsati, lunghezza 450 mm (+/-10%), palloncino 120 ml.Misure: 18 - 20 - 22 -24 COD.204502-000180/200/2</t>
  </si>
  <si>
    <t>Catetere vescicale sterile, monouso, a tre vie, in PVC trasparente morbido, preferibilmente rivestito di materiale idrofilico, punta DUFOUR (punta leggermente ricurva a becco di flauto), linea radiopaca, palloncino 80 ml circa. Misure: CH 18-20-22 -24.COD</t>
  </si>
  <si>
    <t>Catetere ureterale in PVC radiopaco  a punta aperta e rastremata, provvista di lieve curvatura, con assenza di fori laterali; possibilità di inserimento su guida angiografica da 0,038 Inch, con lunghezza 70-80 cm graduati e confezionati sterilmente insiem</t>
  </si>
  <si>
    <t> 28093458D3</t>
  </si>
  <si>
    <t xml:space="preserve">Lotto 53 </t>
  </si>
  <si>
    <t>U040102</t>
  </si>
  <si>
    <t>Lotto 54</t>
  </si>
  <si>
    <t>U040199</t>
  </si>
  <si>
    <t xml:space="preserve">lotto 55 </t>
  </si>
  <si>
    <t>U040201</t>
  </si>
  <si>
    <t xml:space="preserve">Lotto 55 </t>
  </si>
  <si>
    <t>Lotto 56</t>
  </si>
  <si>
    <t>U040203</t>
  </si>
  <si>
    <t xml:space="preserve">Lotto 57 </t>
  </si>
  <si>
    <t>Lotto 58</t>
  </si>
  <si>
    <t>Lotto 59</t>
  </si>
  <si>
    <t>U040302</t>
  </si>
  <si>
    <t>Lotto 60</t>
  </si>
  <si>
    <t>q.tà  TRIENNALI U.M.PZ.</t>
  </si>
  <si>
    <t>LOTTI</t>
  </si>
  <si>
    <t xml:space="preserve">DESCRIZIONE MATERIALE </t>
  </si>
  <si>
    <t xml:space="preserve">Catetere prostatico Dufour a tre vie  18- 20 - 22 - 24 con palloncino da 50 ml  COD.174030-000180/200/220/240 </t>
  </si>
  <si>
    <t>Catetere prostatico Dufour a tre vie 16 - 18- 20- 22 -24  con palloncino da 80 ml COD.174000-000160/180/200/220/240</t>
  </si>
  <si>
    <t>Catetere vescicale sterile, monouso, a tre vie, in PVC trasparente morbido, con presenza di tre fori, possibilmente rivestito di materiale idrofilico, punta tipo DUFOUR (punta leggermente ricurva a becco di flauto), linea radiopaca,  palloncino 30 ml. Misure: CH 18-20-22  COD.WWRGB5732-000180/200/220</t>
  </si>
  <si>
    <t>Catetere vescicale sterile, monouso, a 3 vie, punta  DUFOUR (punta leggermente ricurva a becco di flauto), in gomma rossa semirigida,  lunghezza 450 mm (± 10%), palloncino 30-50 ml.Misure: 16 - 18 - 20 -22 .-24 -26  COD.204500-000160/180/200/220/240/260</t>
  </si>
  <si>
    <t>Catetere vescicale sterile, monouso, a tre vie, punta DUFOUR (punta leggermente ricurva a becco di flauto), in gomma rossa semirigida, presenza di fori sfalsati, lunghezza 450 mm (+/-10%), palloncino 120 ml.Misure: 18 - 20 - 22 -24 COD.204502-000180/200/220/240</t>
  </si>
  <si>
    <t>MEDICA</t>
  </si>
  <si>
    <t>Drenaggio di Gil-Vernet per nefrostomia «a minima» con mandrino in metallo malleabile in punta (saldato al corpo del catetere) e dispositivo per collegamento alla sacca da inserire in un secondo tempo, stelo multiforato a 20 cm dalla punta (drenaggio nefro - ureterale) COD.AJ6110</t>
  </si>
  <si>
    <t>Set per nefrostomia composto da catetere nefrostomico con estremità renale a "pig tail", lungo circa 40 cm, rubinetto di connessione, ago di Chiba 22 G, ago 19 G preferibile con camicia coassiale in teflon, guida con punta flessibile di lunghezza sufficiente e calibro 0.035"/0.038", dilatatori fasciali nelle misure idonee e raccordo per sacca urine. calibro 8 e 10 Fr.COD.RJAXX</t>
  </si>
  <si>
    <t xml:space="preserve">Set sostituzione nefrostomia: da Fr. 8 e 10 composto da guida rigida teflonata punta “J” da 0,38 disco di fissaggio del catetere, linea di connessione rubinetto, raccordo L/L, raccordo conico per tappo sacca, catetere sterile radiopaco, monouso a più fori, punta rastremata raccordo per rubinetto nella parte terminale di elastomero termoplastico lunghezza 30 cm. KI composto da :setcod.RCJ008/10+ disco fissaggio cod.RDA0+ raccordo luer REA0+ guida seldinger cod.AE1138) </t>
  </si>
  <si>
    <t>Catetere vescicale sterile, monouso, a tre vie, in PVC trasparente morbido, con presenza di tre fori, possibilmente rivestito di materiale idrofilico, punta tipo DUFOUR (punta leggermente ricurva a becco di flauto), linea radiopaca,  palloncino 30 ml. Mis ch 18/20/22/24  cod.174030/000180/200/220/240</t>
  </si>
  <si>
    <t>281326293C</t>
  </si>
  <si>
    <t>Protesi testicolari in elastomero di silicone preformato e rinforzato tipo "mentor" mis.3x1.6x2,2 cod.3232-022; mis 5x1,8 x 2,5 cod.3232-025; mis.13x2,5 x3,4 cod.3232-030; mis.23x3,8 x4,2 cod.3232-040; mis.29x3,2 x4,7 cod.3232-045; mis.46x4,0 x5,0 cod.3232-050</t>
  </si>
  <si>
    <r>
      <t>Cateteri vescicali,  sterili, monouso, in PVC, autolubrificanti per cateterismo intermittente (con rivestimento superficiale di materiale autolubrificante prelubrificato), punta Nelaton e terminazione conica.</t>
    </r>
    <r>
      <rPr>
        <b/>
        <sz val="10"/>
        <rFont val="Arial"/>
        <family val="2"/>
      </rPr>
      <t>UOMO</t>
    </r>
    <r>
      <rPr>
        <sz val="10"/>
        <rFont val="Arial"/>
        <family val="2"/>
      </rPr>
      <t xml:space="preserve"> CH 08 cod.0534801005;DONNA CH 08 cod.0536801005 BAMBINO CH 08 cod.0500801005</t>
    </r>
  </si>
  <si>
    <t>Catetere vescicale sterile, monouso, a tre vie, in lattice siliconato morbido colorato, punta tipo DUFOUR  (punta leggermente ricurva a becco di flauto), palloncino 30-50 ml. Misure: CH 18-20-22 -24 COD.183930-000180/200/220/240</t>
  </si>
  <si>
    <t>Catetere vescicale sterile, monouso, a tre vie, punta DUFOUR (punta leggermente ricurva a becco di flauto), in gomma rossa  semirigida, lunghezza 450 mm (± 10%), palloncino da 50-100 ml. Misure: CH 18-20-22 -24.COD.664575-000180/200/220/240</t>
  </si>
  <si>
    <r>
      <t xml:space="preserve">Tubi universali per aspirazione a rigonfiamento alternato tipo conduttivo </t>
    </r>
    <r>
      <rPr>
        <b/>
        <sz val="11"/>
        <rFont val="Arial"/>
        <family val="2"/>
      </rPr>
      <t>in rotoli da 30 mt,</t>
    </r>
    <r>
      <rPr>
        <sz val="11"/>
        <rFont val="Arial"/>
        <family val="2"/>
      </rPr>
      <t xml:space="preserve"> diam.7/14 mm M0171010151SC</t>
    </r>
  </si>
  <si>
    <t>INDIRIZZO</t>
  </si>
  <si>
    <t>PARTITA IVA</t>
  </si>
  <si>
    <t>00268210903</t>
  </si>
  <si>
    <t>01759730904</t>
  </si>
  <si>
    <t>kit sterile per cistografia con catenella, costituito da:cannula di introduzione in polietilene [lunghezza 175 mm (± 10%), diametro max 19 Fr, con punta rastremata e arrotondata,e catenella metallica a sferette di diametro di circa 3 mm, lunga 400 mm (+/-10%) fornita di dispositovo di recupero a filo all'estremità distale cod.CYST1711 .</t>
  </si>
  <si>
    <t> 28094710D0</t>
  </si>
  <si>
    <t> 2809532326</t>
  </si>
  <si>
    <t> 2809987A9E</t>
  </si>
  <si>
    <t> 2810131176</t>
  </si>
  <si>
    <t> 2810242D0C</t>
  </si>
  <si>
    <t> 2810314878</t>
  </si>
  <si>
    <t> 2810391803</t>
  </si>
  <si>
    <t> 2810455CD2</t>
  </si>
  <si>
    <t> 2810747DC9</t>
  </si>
  <si>
    <t> 2812288578</t>
  </si>
  <si>
    <t> 28124288FF</t>
  </si>
  <si>
    <t> 2812581742</t>
  </si>
  <si>
    <t> 281263864C</t>
  </si>
  <si>
    <t> 281269120A</t>
  </si>
  <si>
    <t> 2812730239</t>
  </si>
  <si>
    <t> 2812800BFA</t>
  </si>
  <si>
    <t> 2812974B91</t>
  </si>
  <si>
    <t> 2813167AD6</t>
  </si>
  <si>
    <t> 281326293C</t>
  </si>
  <si>
    <t> 2813347F5F</t>
  </si>
  <si>
    <t> 281338D15</t>
  </si>
  <si>
    <t> 281344482BC</t>
  </si>
  <si>
    <t> 2813519D50</t>
  </si>
  <si>
    <t> 2813736067</t>
  </si>
  <si>
    <t> 28137804B5</t>
  </si>
  <si>
    <t> 2813871FCA</t>
  </si>
  <si>
    <t> 2813944C09</t>
  </si>
  <si>
    <t> 28141169FA</t>
  </si>
  <si>
    <t> 2814235C2D</t>
  </si>
  <si>
    <t> 2814310A12</t>
  </si>
  <si>
    <t> 28143857F7</t>
  </si>
  <si>
    <t> 2819374D03</t>
  </si>
  <si>
    <t> 2819423575</t>
  </si>
  <si>
    <t> 2819486971</t>
  </si>
  <si>
    <t> 2819796943</t>
  </si>
  <si>
    <t> 2819954BA5</t>
  </si>
  <si>
    <t> 2820188CBF</t>
  </si>
  <si>
    <t> 2820352418</t>
  </si>
  <si>
    <t> 2820409322</t>
  </si>
  <si>
    <t> 282055077C</t>
  </si>
  <si>
    <t> 2820641296</t>
  </si>
  <si>
    <t> 28207035BF</t>
  </si>
  <si>
    <t> 2820884B1B</t>
  </si>
  <si>
    <t> 2820959900</t>
  </si>
  <si>
    <t> 28210514ED</t>
  </si>
  <si>
    <t> 2821122F81</t>
  </si>
  <si>
    <t> 2821234BEF</t>
  </si>
  <si>
    <t> 282159128D</t>
  </si>
  <si>
    <t> 2822109E01</t>
  </si>
  <si>
    <t> 2822278979</t>
  </si>
  <si>
    <t> 2822404176</t>
  </si>
  <si>
    <t> 2822938A1F</t>
  </si>
  <si>
    <t> 2822993783</t>
  </si>
  <si>
    <t>28128938BA</t>
  </si>
  <si>
    <t>28140022C67</t>
  </si>
  <si>
    <t>282055077C</t>
  </si>
  <si>
    <t>28231118E3</t>
  </si>
  <si>
    <t>Catetere ureterale in PVC radiopaco  a punta aperta e rastremata, provvista di lieve curvatura, con assenza di fori laterali; possibilità di inserimento su guida angiografica da 0,038 Inch, con lunghezza 70-80 cm graduati e confezionati sterilmente insieme alla guida e al raccordo adattatore per siringa.Misure  3 - 4 -5 - 6- 7- 8  CH COD.264100-000030/40/50/60/70/80</t>
  </si>
  <si>
    <t>Cateteri ureterali pre-operatori su filo guida con punta curva aperta e due fori laterali mis.4 - 5 - 6 - 7 e con connettore dotato di raccordo per siringhe luer-lock.Lunghezza 70-75 cm COD.264102-000040/50/60/70</t>
  </si>
  <si>
    <t xml:space="preserve">U020102 </t>
  </si>
  <si>
    <t>Cateteri ureterali in poliuretano monouso punta dritta cilindrica mis.3-4-5 -6 -7-8-9-10 CH COD.263602-000030/40/50/60/70/80/90  -  COD.263602-000100</t>
  </si>
  <si>
    <t>Catetere ureterale sterile, monouso, in PVC possibilmente rivestito di materiale idrofilico, radiopaco, graduato e mandrinato, punta cilindrica, con un foro. Misure: CH  3-4-5-6-7-8 COD.264701-/000030/40/50/60/70/80</t>
  </si>
  <si>
    <t xml:space="preserve">Catetere per ureteropielografia retrograda (UPR), il bulbo dei cateteri é tipo Chevassu che consente l'iniezione efficace del mezzo di contrasto con un connettore per siringhe luer-lock,la punta aperta per introduzione del filo guida lunghezza 70 cm circa,bulbo mis. CH 7-8 corpo catetere mis.CH 4-5 </t>
  </si>
  <si>
    <t>U05</t>
  </si>
  <si>
    <t>Lotto 61</t>
  </si>
  <si>
    <t>Lotto 62</t>
  </si>
  <si>
    <t>U05010101</t>
  </si>
  <si>
    <t>Lotto 63</t>
  </si>
  <si>
    <t>Lotto 64</t>
  </si>
  <si>
    <t xml:space="preserve">Lotto 65 </t>
  </si>
  <si>
    <t xml:space="preserve">Lotto 66 </t>
  </si>
  <si>
    <t xml:space="preserve">Guide angiografiche teflonate calibro 0,025 Inch con estremità distale flessibile dritta e a “J”, lunghezza circa 150 – 180 cm. </t>
  </si>
  <si>
    <t>U0699</t>
  </si>
  <si>
    <t>Guide metalliche rigide tipo Schuller, lunghezza 100 cm, punta flessibile a J da 4 a 8 cm, calibro 0,035” lunghezza della parte rigida 55 cm.</t>
  </si>
  <si>
    <t xml:space="preserve">Lotto 67 </t>
  </si>
  <si>
    <t>Set per incontinenza urinaria maschile da sforzo tipo "proact", costituito da due protesi in silicone con porth in titanio e relativi spingitori.Il set deve consentire una procedura minimamente invasiva che non necessiti di suture o ancoraggi</t>
  </si>
  <si>
    <t>U0701</t>
  </si>
  <si>
    <t>Prodotto per incontinenza urinaria maschile e femminile da sforzo e per reflusso ureterale a base di sostanze altamente viscose anche combinate,comprendente acido ialuronico non animale sterile, biocompatibile e impiantabile per via transuretrale o periuretrale tipo “deflux”</t>
  </si>
  <si>
    <t xml:space="preserve">1)   ago/aghi trocar in acciaio e a curvatura anatomica, di diametro non superiore a 12 CH, con impugnatura ergonomica per consentire la creazione di un tramite pubo-uretrale mininvasivo e che preveda la possibilità di approccio sia sovrapubico che trans vaginale </t>
  </si>
  <si>
    <t>2)   Sling in monofilamento di polipropilene o materiale analogo, racchiusa in una guaina protettiva che consenta un agevole scorrimento nei tessuti della benderella sino al posizionamento definitivo e fornita di connettori di sicurezza da collegare all’ago</t>
  </si>
  <si>
    <t>1) ago/aghi trocar in acciaio e a curvatura elicoidale,   con impugnatura ergonomica per consentire la creazione di un tramite mininvasivo attraverso il forame otturatorio</t>
  </si>
  <si>
    <t>2) Sling in monofilamento di polipropilene o materiale analogo, racchiusa in una guaina protettiva che consenta un agevole scorrimento   della benderella sino al posizionamento definitivo e fornita di connettori di sicurezza da collegare all’ago.</t>
  </si>
  <si>
    <t>1) ago/aghi trocar in acciaio e a curvatura amatomica,   con impugnatura ergonomica per consentire la creazione di un tramite pubo-uretrale mininvasivo</t>
  </si>
  <si>
    <t>Prezzo  UNITARIO</t>
  </si>
  <si>
    <t xml:space="preserve">DITTA  AGGIUDICATARIA </t>
  </si>
  <si>
    <t>IVA AL 21%</t>
  </si>
  <si>
    <t>TOTALE  AGG.TO</t>
  </si>
  <si>
    <t>Aghi per biopsia prostatica percutanea:atraumatici, ecogeni, centimetrati, costituiti da camicia metallica e mandrino con cripta per  prelievi di frustoli di tessuto di lunghezza 20-25 mm. Utilizzabili sia manualmente che con dispositivo "a pistola" per prelievi automatici. Misure richieste: 16G e 18G. COD.UP 16 XXX -0018 XXX -00</t>
  </si>
  <si>
    <t xml:space="preserve">N.B.: Codesta  Ditta dovrà  fornire in comodato d'uso e per tutta la durata della fornitura n.1 pistola Magum Bard cod.MG1522 e n.1 pistola di riserva. Codesta Ditta, ogni qual volta la pistola si rompa, deve sostitutire la stessa entro le 24 ore dalla richiesta    </t>
  </si>
  <si>
    <t>Aghi da puntura percutanea diametro  esterno 19 e 21 G, lunghezza cm 20-22. Con camicia esterna in Teflon per guida da 0,038" cod.IVS 0520</t>
  </si>
  <si>
    <t>A0600221</t>
  </si>
  <si>
    <t xml:space="preserve"> IMPONIBILE</t>
  </si>
  <si>
    <t>M.D.M.</t>
  </si>
  <si>
    <t>kit sterile per cistografia con catenella, costituito da:cannula di introduzione in polietilene [lunghezza 175 mm (± 10%), diametro max 19 Fr, con punta rastremata e arrotondata,e catenella metallica a sferette di diametro di circa 3 mm, lunga 400 mm (+/- 10%)  fornita di dispositivo di recupero a filo all’estremità distale.COD.CYST1711</t>
  </si>
  <si>
    <t>V030206</t>
  </si>
  <si>
    <t>Cateteri per cistometria a due lumi misura 6- 8  Fr lunghezza 40 cm circa COD.288226 - COD.288228</t>
  </si>
  <si>
    <t>Deflussori a due vie per soluzione urologica COD.URO0135</t>
  </si>
  <si>
    <t>GLM con unico socio</t>
  </si>
  <si>
    <t>C0199</t>
  </si>
  <si>
    <t>VOCI</t>
  </si>
  <si>
    <t>Cateteri ombelicali sterili, radiopachi con indicatore di profondità ogni 1 cm  2,5 F - 3, 5 F - 5 F cod.220000127002/3/5</t>
  </si>
  <si>
    <t>VYGON  ITALIA</t>
  </si>
  <si>
    <t>Cateteri endovenosi 3,8 F 5,1 F lunghezza 25 cm tipo K 70-71 e K 70-72 COD.220000027003/5</t>
  </si>
  <si>
    <t>Sonde per alimentazione naso gastrica   mis.CH 8- CH 5 -CH 6  lungh. cm 40 COD.220000031008/5/6</t>
  </si>
  <si>
    <t>Sonde per alimentazione in poliuretano o silicone radiopache, CH 4 CH 6 CH 8 lunghezza 40-50 cm COD.220000131006/8</t>
  </si>
  <si>
    <t>Sonde per alimentazione in poliuretano o silicone mis.8;10;12;14 CH lunghezza 90 cm circa dotate di conettore a doppia via e tappino di chiusura COD.220000138108/10/12/14</t>
  </si>
  <si>
    <t>Sonde per alimentazione in poliuretano o silicone mis. da 16 a 18 CH lunghezza 90 cm circa dotate di conettore a doppia via e tappino di chiusura COD.220000138116/18</t>
  </si>
  <si>
    <t>Drenaggio multilume,ondulato, in silicone  100% (grado medicale), radiopaco, sterile, monouso, lunghezza circa 40 cm, possibilità di suddivisione dei pezzi in più parti ugualmente funzionantiCOD.DREF40</t>
  </si>
  <si>
    <t>A0601010402</t>
  </si>
  <si>
    <t>Catetere vescicale sterile, punta tipo CONICO-OLIVARE con un foro laterale, in PVC rigido risterilizzabile, lunghezza 400 mm (± 10%).Misure: CH  6-8-10-12-14-16-18-20-22-24. La ditta dovrà specificare le modalità di risterilizzazione.COD.251500-00080/100/120/140/160/180</t>
  </si>
  <si>
    <t>TELEFLEX  MEDICAL</t>
  </si>
  <si>
    <t>Catetere vescicale sterile, tipo COUVELAIRE, due fori laterali, in PVC rigido risterilizzabile,  lunghezza 400 mm (± 10%).Misure: CH  14-16-18-20-22-24-26. La ditta dovrà specificare le modalità di risterilizzazione.   COD.254800-000140/160/180/200/220/240/260</t>
  </si>
  <si>
    <t>Sonda di MALECOT sterile, monouso, a stelo dritto, in lattice siliconato, lunghezza 400 mm (± 50 mm).misure: CH  20-22-24-26. COD.415700-000200/220/240/260</t>
  </si>
  <si>
    <t>Cateteri Mercier sterili da CH 8 a CH 24 COD.252000-000080/100/120/140/160/180/200/220/240</t>
  </si>
  <si>
    <t>Catetere vescicale sterile, tipo MERCIER a punta piena con due fori laterali sfalsati, in PVC rigido risterilizzabile, lunghezza 400 mm (± 10%).Misure: CH  8-10-12-14-16-18-20-22-24. La ditta dovrà specificare le modalità di risterilizzazione COD.252000-000080  - COD.252000-100/120/140/160/180/200/220/240</t>
  </si>
  <si>
    <t>Cateteri Nelaton PVC siliconato sterili con fori laterali mis 8 e mis 10 lunghezza 40 cm COD.0A040208</t>
  </si>
  <si>
    <t>Cateteri Nelaton PVC siliconato sterili con fori laterali  da misura 12 a mis 22 lunghezza 40 cm COD.0A040212/14/16/18/20/22</t>
  </si>
  <si>
    <t>Sonde rettali PVC sterili, punta arrotondata atraumatica mis 18 - 20 - 22 - 25 - 28 - 30 - 32 - 35 CH  COD.2A040218/220/222/225/228/230/232/235</t>
  </si>
  <si>
    <t>G020301</t>
  </si>
  <si>
    <t>Sonde rettali in gomma rossa,sterili, punta arrotondata atraumatica mis.da CH 6 a CH 12. COD.431600-000060/70/80/90 - COD.43160-000100/110/120</t>
  </si>
  <si>
    <t>G020302</t>
  </si>
  <si>
    <t>Catetere vescicale sterile, monouso, in PVC siliconato,  tipo TIEMANN a punta piena con due fori laterali, lunghezza 400 mm (+/- 10%).Misure: CH  12- 14-16-18-20-22-24. COD.221800-000120/140/160/180/200/220/240</t>
  </si>
  <si>
    <t>U01010602</t>
  </si>
  <si>
    <t>Catetere vescicale sterile in PVC rigido risterilizzabile, a punta piena tipo TIEMANN, 2 fori laterali sfalsati, lunghezza 400 mm (+/- 10%).Misure: CH  6-8-10-12 14-16-18-20-22-24. La ditta dovrà specificare le modalità di risterilizzazione.COD.259700-000060/80 - COD.259700-000100/120/140/160/180/200/220/240</t>
  </si>
  <si>
    <t>Cateteri vescicali a tre vie con palloncino da CH 16 a CH 26 COD.189305-000160/180/200/220/240/260</t>
  </si>
  <si>
    <t xml:space="preserve">Cateteri Foley pediatrici sterili in silicone puro mis. CH6 - CH8 - CH10  COD.170003-000060/80 -COD.170003-000100 </t>
  </si>
  <si>
    <t>Catetere vescicale, sterile, monouso, a due vie tipo Foley in silicone 100% (grado medicale), con scanalature longitudinali, punta tipo NELATON, radiopaco con due fori ad asola frontali e con palloncino 5-15 ml.Misure:  CH 12-14-16-18-20-22-24  -COD.850088-000120/140/160/180/200/220/240</t>
  </si>
  <si>
    <t xml:space="preserve">Cateteri Foley pediatrici sterili mis.  CH6 -CH8 - CH10 COD.189003-000060/80 - COD.189003-000100 </t>
  </si>
  <si>
    <t>Cateteri Foley sterili per adulti  12 - 14 -16-18-20-22-24-26-28-30 CH COD.189205-000120/140/160/180/200/220/240/260/280/300</t>
  </si>
  <si>
    <t>Cateteri Foley punta curva  14 - 16 -  18 - 20 -22 -24 CH COD.662430-000140/160/180/200/220/240</t>
  </si>
  <si>
    <t>U010205</t>
  </si>
  <si>
    <t>Catetere vescicale sterile, monouso,  per Neo-Vescica a due vie in silicone 100% (grado medicale), dritto, a punta completamente aperta, con due fori laterali di drenaggio e palloncino 5-15 ml al di sotto dei due fori.Misure: CH  14-16-18-20-22-24-26-28 COD.663630-000140/160/180/200/220/240/260/280</t>
  </si>
  <si>
    <t>Catetere vescicale sterile, monouso, in silicone (grado medicale), tipo FOLEY, con punta radiopaca, lunghezza 40 mm (+/- 10%), palloncino 5-15 ml, con rubinetto per introduzione del mezzo di contrasto nella parte prossimale. IL catetere deve essere munito di cono in silicone che avvolge il catetere stesso e che può essere spostato per tutta la sua lunghezza. COD.173705-000140</t>
  </si>
  <si>
    <t>2) Sling in materiale naturale biocompatibile fornita di  connettori  da collegare all’ago.</t>
  </si>
  <si>
    <t>Lotto 68</t>
  </si>
  <si>
    <t>U070201</t>
  </si>
  <si>
    <t>Lotto 69</t>
  </si>
  <si>
    <t xml:space="preserve">Tessuto sterile in materiale non sintetico, biocompatibile e non riassorbibile di supporto nella correzione dei prolassi vescicali, confezionamento in fasce di dimensioni non inferiori a 4 x 12 cm spessore non superiore a 2 mm, biocompatibilità assoluta documentata, resistente alle trazioni e suture </t>
  </si>
  <si>
    <t>U0799</t>
  </si>
  <si>
    <t>Lotto 70</t>
  </si>
  <si>
    <t>U0801</t>
  </si>
  <si>
    <t>Lotto 71</t>
  </si>
  <si>
    <t>Catetere con palloncino in lattice per intervento di ablazione endometriale, munito di siringa e filtro di irrigazione, lunghezza cm 30</t>
  </si>
  <si>
    <t>U080101</t>
  </si>
  <si>
    <t>Lotto 72</t>
  </si>
  <si>
    <t>U080102</t>
  </si>
  <si>
    <t xml:space="preserve">Lotto 73 </t>
  </si>
  <si>
    <t>U090101</t>
  </si>
  <si>
    <t xml:space="preserve">Lotto 74 </t>
  </si>
  <si>
    <t>Estrattori di calcoli a cestello: estrattori con cestello a 4 fili, cestello a forma sferica una volta aperto, dotati di manipolo staccabile per l’estrazione dello strumento con il cestello in sede. Calibro FR. 3 e 4, lunghezza 60 - 70 cm.</t>
  </si>
  <si>
    <t>U090199</t>
  </si>
  <si>
    <t>Estrattori di calcoli a cestello, a 4 fili dotati di lume coassiale per l’introduzione di fibra laser 320, calibro FR 3, lunghezza almeno 90 cm.</t>
  </si>
  <si>
    <t>Spirale con anima in nitinolo e punta raddrizzabile durante l'inserimento in uretere per bloccare il calcolo in corso di litotrissia e recuperare frammenti.3F</t>
  </si>
  <si>
    <t>U090199?</t>
  </si>
  <si>
    <t>Lotto 75</t>
  </si>
  <si>
    <t xml:space="preserve">Sonda endoscopica per resezione diatermica costtuita da:guaina in materiale sintetico di diametro compatibile con canale operativo del cistoscopio flessibile (5 Fr), sonda metallica a cappio con raccordo per elettrobisturi, lunghezza attiva di 100 cm circa manipolo rimovibile a parte </t>
  </si>
  <si>
    <t>U0903</t>
  </si>
  <si>
    <t xml:space="preserve">Lotto 76 </t>
  </si>
  <si>
    <t>Pinze endoscopiche flessibili per urologia risterilizzabili, calibro 4,5/5 FR,  lunghezza di circa 60-80 cm, terminale a denti di coccodrillo.</t>
  </si>
  <si>
    <t>U090301</t>
  </si>
  <si>
    <t xml:space="preserve">Pinze endoscopiche flessibili per Urologia risterilizzabili, calibro 4,5/5 FR,  lunghezza di circa 60-80 cm, terminale a denti di topo. </t>
  </si>
  <si>
    <t xml:space="preserve">Pinze endoscopiche flessibili per Urologia risterilizzabili, calibro 4,5/5 FR,  lunghezza di circa 60-80 cm, terminale a doppio cucchiaio  tagliente per biopsia. </t>
  </si>
  <si>
    <t>Pinza rigida per nefroscopio: tre branche estraibili a molla, risterilizzabile, lunghezza massima 40 cm, diametro Fr 7 e 8.</t>
  </si>
  <si>
    <t>Pinza rigida per ureteroscopio, risterilizzabile, con branche di almeno 5 mm, terminale a bocca di coccodrillo, lunghezza 55/60 cm escluso manipolo,  calibro 3 e/o 5 Fr.</t>
  </si>
  <si>
    <t>Pinza per ureterorenoscopio flessibile per biopsia,  risterilizzabile, calibro 3 Fr, lunghezza minima 90 cm.</t>
  </si>
  <si>
    <t>Lotto 77</t>
  </si>
  <si>
    <t>Lotto 78</t>
  </si>
  <si>
    <t>001</t>
  </si>
  <si>
    <t>002</t>
  </si>
  <si>
    <t>003</t>
  </si>
  <si>
    <t>005</t>
  </si>
  <si>
    <t>006</t>
  </si>
  <si>
    <t>008</t>
  </si>
  <si>
    <t>009</t>
  </si>
  <si>
    <t>013</t>
  </si>
  <si>
    <t>020</t>
  </si>
  <si>
    <t>021</t>
  </si>
  <si>
    <t>022</t>
  </si>
  <si>
    <t>024</t>
  </si>
  <si>
    <t>037</t>
  </si>
  <si>
    <t>038</t>
  </si>
  <si>
    <t>039</t>
  </si>
  <si>
    <t>047</t>
  </si>
  <si>
    <t>052</t>
  </si>
  <si>
    <t>054</t>
  </si>
  <si>
    <t>056</t>
  </si>
  <si>
    <t>058</t>
  </si>
  <si>
    <t>059</t>
  </si>
  <si>
    <t>061</t>
  </si>
  <si>
    <t>062</t>
  </si>
  <si>
    <t>063</t>
  </si>
  <si>
    <t>064</t>
  </si>
  <si>
    <t>068</t>
  </si>
  <si>
    <t>070</t>
  </si>
  <si>
    <t>072</t>
  </si>
  <si>
    <t>077</t>
  </si>
  <si>
    <t>078</t>
  </si>
  <si>
    <t>079</t>
  </si>
  <si>
    <t>004a</t>
  </si>
  <si>
    <t>004b</t>
  </si>
  <si>
    <t>007a</t>
  </si>
  <si>
    <t>007b</t>
  </si>
  <si>
    <t>007c</t>
  </si>
  <si>
    <t>010 a</t>
  </si>
  <si>
    <t>010b</t>
  </si>
  <si>
    <t>010c</t>
  </si>
  <si>
    <t>010d</t>
  </si>
  <si>
    <t>016a</t>
  </si>
  <si>
    <t>016b</t>
  </si>
  <si>
    <t>017a</t>
  </si>
  <si>
    <t>017b</t>
  </si>
  <si>
    <t>019a</t>
  </si>
  <si>
    <t>019b</t>
  </si>
  <si>
    <t>023a</t>
  </si>
  <si>
    <t>023b</t>
  </si>
  <si>
    <t>025a</t>
  </si>
  <si>
    <t>025b</t>
  </si>
  <si>
    <t>025c</t>
  </si>
  <si>
    <t>025d</t>
  </si>
  <si>
    <t>026a</t>
  </si>
  <si>
    <t>026b</t>
  </si>
  <si>
    <t>027a</t>
  </si>
  <si>
    <t>027b</t>
  </si>
  <si>
    <t>027c</t>
  </si>
  <si>
    <t>027d</t>
  </si>
  <si>
    <t>027e</t>
  </si>
  <si>
    <t>027f</t>
  </si>
  <si>
    <t>027g</t>
  </si>
  <si>
    <t>027h</t>
  </si>
  <si>
    <t>029a</t>
  </si>
  <si>
    <t>029b</t>
  </si>
  <si>
    <t>029c</t>
  </si>
  <si>
    <t>030a</t>
  </si>
  <si>
    <t>030b</t>
  </si>
  <si>
    <t>030c</t>
  </si>
  <si>
    <t>030d</t>
  </si>
  <si>
    <t>030e</t>
  </si>
  <si>
    <t>030f</t>
  </si>
  <si>
    <t>030g</t>
  </si>
  <si>
    <t>030h</t>
  </si>
  <si>
    <t>035a</t>
  </si>
  <si>
    <t>035b</t>
  </si>
  <si>
    <t>036a</t>
  </si>
  <si>
    <t>036b</t>
  </si>
  <si>
    <t>040a</t>
  </si>
  <si>
    <t>040b</t>
  </si>
  <si>
    <t>040c</t>
  </si>
  <si>
    <t>041a</t>
  </si>
  <si>
    <t>041b</t>
  </si>
  <si>
    <t>042a</t>
  </si>
  <si>
    <t>042b</t>
  </si>
  <si>
    <t>042c</t>
  </si>
  <si>
    <t>042d</t>
  </si>
  <si>
    <t>043a</t>
  </si>
  <si>
    <t>043b</t>
  </si>
  <si>
    <t>043c</t>
  </si>
  <si>
    <t>048a</t>
  </si>
  <si>
    <t>048b</t>
  </si>
  <si>
    <t>053a</t>
  </si>
  <si>
    <t>053b</t>
  </si>
  <si>
    <t>053c</t>
  </si>
  <si>
    <t>055a</t>
  </si>
  <si>
    <t>055b</t>
  </si>
  <si>
    <t>057a</t>
  </si>
  <si>
    <t>057b</t>
  </si>
  <si>
    <t>057c</t>
  </si>
  <si>
    <t>057d</t>
  </si>
  <si>
    <t>057e</t>
  </si>
  <si>
    <t>065a</t>
  </si>
  <si>
    <t>065b</t>
  </si>
  <si>
    <t>065c</t>
  </si>
  <si>
    <t>065d</t>
  </si>
  <si>
    <t>073a</t>
  </si>
  <si>
    <t>073b</t>
  </si>
  <si>
    <t>073c</t>
  </si>
  <si>
    <t>010a</t>
  </si>
  <si>
    <t>p</t>
  </si>
  <si>
    <r>
      <t>Kit</t>
    </r>
    <r>
      <rPr>
        <sz val="10"/>
        <rFont val="Arial"/>
        <family val="2"/>
      </rPr>
      <t xml:space="preserve"> per posizionamento di sling pubo-uretrale TENSION FREE da utilizzare nel trattamento mini invasivo della incontinen-za urinaria femminile. costituito da:</t>
    </r>
  </si>
  <si>
    <r>
      <t>Kit</t>
    </r>
    <r>
      <rPr>
        <sz val="10"/>
        <rFont val="Arial"/>
        <family val="2"/>
      </rPr>
      <t xml:space="preserve"> per posizionamento di sling transotturatorio TENSION FREE da utilizzare nel trattamento mini invasivo della incontinenza urinaria femminile. costituito da:</t>
    </r>
  </si>
  <si>
    <r>
      <t>Kit</t>
    </r>
    <r>
      <rPr>
        <sz val="10"/>
        <rFont val="Arial"/>
        <family val="2"/>
      </rPr>
      <t xml:space="preserve"> per posizionamento di sling pubo-uretrale TENSION FREE  in materiale non sintetico biocompatibile non riassorbibile da utilizzare nel trattamento mini invasivo della incontinenza urinaria femminile. costituito da:</t>
    </r>
  </si>
  <si>
    <r>
      <t>Kit</t>
    </r>
    <r>
      <rPr>
        <sz val="10"/>
        <rFont val="Arial"/>
        <family val="2"/>
      </rPr>
      <t xml:space="preserve"> di materiale iniettabile biocompatibile, per la cura dell’incontinenza urinaria femminile confezionato in siringhe contenenti microsfere di materiale permanente sintetico di dimensioni superiori a 80 micron ciascuna siringa di ogni confezione deve ess</t>
    </r>
  </si>
  <si>
    <r>
      <t>Kit</t>
    </r>
    <r>
      <rPr>
        <sz val="10"/>
        <rFont val="Arial"/>
        <family val="2"/>
      </rPr>
      <t xml:space="preserve"> di materiale iniettabile biocompatibile, per la cura dell’incontinenza urinaria maschile,confezionato in siringhe contenenti   materiale biocompatibile di origine animale o sintetica ciascuna siringa di ogni confezione deve essere dotata di ago idoneo</t>
    </r>
  </si>
  <si>
    <t>C010402</t>
  </si>
  <si>
    <t>lotto  79</t>
  </si>
  <si>
    <t>Classificazione CND</t>
  </si>
  <si>
    <t>lotto 1</t>
  </si>
  <si>
    <t>A010201</t>
  </si>
  <si>
    <t>lotto 2</t>
  </si>
  <si>
    <t>lotto 3</t>
  </si>
  <si>
    <t>A03010202</t>
  </si>
  <si>
    <t>Lotto 4</t>
  </si>
  <si>
    <t>a</t>
  </si>
  <si>
    <t>b</t>
  </si>
  <si>
    <t>Lotto  5</t>
  </si>
  <si>
    <t>Lotto 6</t>
  </si>
  <si>
    <t>A060102</t>
  </si>
  <si>
    <t>Lotto 7</t>
  </si>
  <si>
    <t>c</t>
  </si>
  <si>
    <t>Lotto 8</t>
  </si>
  <si>
    <t>Lotto 9</t>
  </si>
  <si>
    <t xml:space="preserve">Lotto 10 </t>
  </si>
  <si>
    <t xml:space="preserve"> a</t>
  </si>
  <si>
    <t>G02020101</t>
  </si>
  <si>
    <t xml:space="preserve"> b</t>
  </si>
  <si>
    <t xml:space="preserve"> c</t>
  </si>
  <si>
    <t xml:space="preserve"> d</t>
  </si>
  <si>
    <t xml:space="preserve">Lotto 11 </t>
  </si>
  <si>
    <t>Sondini tipo Levin PVC siliconati, sterili, radiopachi con punta arrotondata atraumatica  da CH 6 a CH 18 lunghezza 120 cm circa</t>
  </si>
  <si>
    <t>G02020102</t>
  </si>
  <si>
    <t>Sondini tipo Levin in poliuretani sterili radiopachi con punta arrotondata atraumatica  da CH 6 a CH 18 lunghezza 120 cm circa</t>
  </si>
  <si>
    <t>Sonde per alimentazione in silicone con filo guida mis.6,8,10,12,14,16,CH lunghezza 110 cm circa.</t>
  </si>
  <si>
    <t xml:space="preserve">Lotto 12 </t>
  </si>
  <si>
    <t xml:space="preserve"> </t>
  </si>
  <si>
    <t>Clip monouso in polimero non riassorbibile per la chiusura  emostatica dei vasi di varie misure e in materiale anallergico</t>
  </si>
  <si>
    <t>H0301</t>
  </si>
  <si>
    <t xml:space="preserve">La  ditta deve fornire almeno due pinze pluriuso sia curve che angolate per il posizionamento delle stesse  </t>
  </si>
  <si>
    <t>Lotto 13</t>
  </si>
  <si>
    <t>Lotto 14</t>
  </si>
  <si>
    <t>Cannule per artroscopia</t>
  </si>
  <si>
    <t>K030201</t>
  </si>
  <si>
    <t>Lotto 15</t>
  </si>
  <si>
    <t xml:space="preserve">Endoprotesi a rete tubulare autoespandi-bile montata su catetere introduttore. Diametri della protesi aperta 4-5-6-8 mm. Lunghezze della protesi aperta 2-3-4-5-6-7-8 cm. Calibro del catetere introduttore FR 7. </t>
  </si>
  <si>
    <t>P080199</t>
  </si>
  <si>
    <t xml:space="preserve">Lotto 16 </t>
  </si>
  <si>
    <t>P090201</t>
  </si>
  <si>
    <t xml:space="preserve">Lotto 17 </t>
  </si>
  <si>
    <t>R010102</t>
  </si>
  <si>
    <t xml:space="preserve">Lotto 18 </t>
  </si>
  <si>
    <t>Sonde per aspirazione tipo Yankauer sterili senza sistema di controllo dell'aspirazione mis. CH 12 a CH 28</t>
  </si>
  <si>
    <t>R05010101</t>
  </si>
  <si>
    <t>Sonde per aspirazione tipo Yankauer sterili punta piatta CH 22 lunghezza cm 25</t>
  </si>
  <si>
    <t>Sondini per aspirazione bronchiale, foro terminale unico, punta smussa 40 cm CH 5- CH 6-CH 8</t>
  </si>
  <si>
    <t>Sonde per aspirazione bronchiale,sterili,  lung. 58 - 62 cm. da Ch 8 a Ch 18, con solo foro terminale.</t>
  </si>
  <si>
    <t xml:space="preserve"> e</t>
  </si>
  <si>
    <t>Cannula di aspirazione di poole in confezione monouso sterile fornita di cannula interna</t>
  </si>
  <si>
    <t xml:space="preserve"> f</t>
  </si>
  <si>
    <t xml:space="preserve">Cannula di aspirazione di poole con tubo di connessione in confezione sterile </t>
  </si>
  <si>
    <t xml:space="preserve"> g</t>
  </si>
  <si>
    <t>Set di aspirazione chirurgica costituito da tubo di connessione lunghezza 3 metri circa, e cannula yankauer misure da CH 18 a CH 22</t>
  </si>
  <si>
    <t xml:space="preserve">Lotto 19 </t>
  </si>
  <si>
    <t>Lotto 20</t>
  </si>
  <si>
    <t>U010101</t>
  </si>
  <si>
    <t>Lotto 21</t>
  </si>
  <si>
    <t>U010102</t>
  </si>
  <si>
    <t>Lotto 22</t>
  </si>
  <si>
    <t>U010103</t>
  </si>
  <si>
    <t xml:space="preserve">Lotto 23 </t>
  </si>
  <si>
    <t>U010104</t>
  </si>
  <si>
    <t>Lotto 24</t>
  </si>
  <si>
    <t>U01010501</t>
  </si>
  <si>
    <t xml:space="preserve">Lotto 25 </t>
  </si>
  <si>
    <t>U01010502</t>
  </si>
  <si>
    <t xml:space="preserve">Lotto 26 </t>
  </si>
  <si>
    <t xml:space="preserve">Lotto 27 </t>
  </si>
  <si>
    <t>U010201</t>
  </si>
  <si>
    <t xml:space="preserve"> h</t>
  </si>
  <si>
    <t>Lotto 28</t>
  </si>
  <si>
    <t>U010202</t>
  </si>
  <si>
    <t xml:space="preserve">Lotto 29 </t>
  </si>
  <si>
    <t>U010203</t>
  </si>
  <si>
    <t xml:space="preserve">Lotto 30 </t>
  </si>
  <si>
    <t>U010204</t>
  </si>
  <si>
    <t>Lotto 31</t>
  </si>
  <si>
    <t>U010206</t>
  </si>
  <si>
    <t xml:space="preserve">Lotto 32 </t>
  </si>
  <si>
    <t>Cateteri Foley semirigidi punta curva e retta cilindrica CH 10- CH 16</t>
  </si>
  <si>
    <t>U010299</t>
  </si>
  <si>
    <t>Lotto 32</t>
  </si>
  <si>
    <t>Cateteri Foley semirigidi punta curva e retta olivare CH 12  - CH 14</t>
  </si>
  <si>
    <t xml:space="preserve">Lotto 33 </t>
  </si>
  <si>
    <t>Cateteri uretrali nelaton sterili in poliuretano mis.5- 6-8-10-12 CH</t>
  </si>
  <si>
    <t>U0180</t>
  </si>
  <si>
    <t>Tappi per catetere sterili, in confezione singola</t>
  </si>
  <si>
    <t>Clamps stringipene monouso</t>
  </si>
  <si>
    <t>Connettore universale per cateterino ureterale, sterile, monouso, in lattice morbido, con estremità distale raccordabile a sacca urina ed estremità prossimale in lattice affusolata e adattabile a vari calibri di cateteri (anche di piccolo calibro).</t>
  </si>
  <si>
    <t>Adattatori universali, lunghezza 10 cm circa, con estremità distale terminante con attacco Luer femmina ed estremità prossimale terminante con attacco conico per catetere vescicale.</t>
  </si>
  <si>
    <t>Tubo connettore con un attacco per sacca urine e un attacco luer-lock maschio per catetere.</t>
  </si>
  <si>
    <t>Raccordo Luer-lock femmina, sterile, monouso, adattabile a cateteri ureterali  da FR 3 a 7 e da Fr 7 a 12. Consente di iniettare nel catetere ureterale liquidi di lavaggio o di contrasto a mezzo siringa.</t>
  </si>
  <si>
    <t>Lotto 34</t>
  </si>
  <si>
    <t>Catetere ureterale a palloncino con ansa diatermica per sezione delle stenosi ureterali fornito degli accessori indispensabili. Calibro catetere 5/6 Fr.</t>
  </si>
  <si>
    <t>U0199</t>
  </si>
  <si>
    <t xml:space="preserve">Lotto 35 </t>
  </si>
  <si>
    <t xml:space="preserve">Lotto 36 </t>
  </si>
  <si>
    <t>U020101</t>
  </si>
  <si>
    <t>Lotto 37</t>
  </si>
  <si>
    <t>U020102</t>
  </si>
  <si>
    <t>Lotto 38</t>
  </si>
  <si>
    <t>U020103</t>
  </si>
  <si>
    <t>Lotto 39</t>
  </si>
  <si>
    <t>U020104</t>
  </si>
  <si>
    <t xml:space="preserve">Lotto 40 </t>
  </si>
  <si>
    <t>U020199</t>
  </si>
  <si>
    <t xml:space="preserve">Lotto 41 </t>
  </si>
  <si>
    <t>U020201</t>
  </si>
  <si>
    <t xml:space="preserve">Lotto 42 </t>
  </si>
  <si>
    <t>U020301</t>
  </si>
  <si>
    <t xml:space="preserve">Lotto 43 </t>
  </si>
  <si>
    <t>U020302</t>
  </si>
  <si>
    <t xml:space="preserve">Lotto 44 </t>
  </si>
  <si>
    <t>Stent a calibro variabile, guida 0,038” da posizionare dopo endopielotomia o dilatazione di stenosi ureterale. I fori di drenaggio devono essere posizionati solo nelle parti sottili dello stent. Calibro dello stent da Fr. 7 a 14, lunghezza cm 26 e 28.</t>
  </si>
  <si>
    <t>U020399</t>
  </si>
  <si>
    <t>ALFAMED</t>
  </si>
  <si>
    <t>Tubo per aspirazione conduttivo in PVC sterile diam. interno 5 mm lungh. circa 2 mt COD.8888-293100</t>
  </si>
  <si>
    <t xml:space="preserve">COVIDIEN ITALIA </t>
  </si>
  <si>
    <t>Tubo per aspirazione conduttivo in PVC sterile diam. interno 7 mm lungh. circa 2,5 mt COD.8888-293530</t>
  </si>
  <si>
    <t xml:space="preserve">Drenaggio «Penrose» in confezione sterile, in lattice lunghezza cm 45 circa.Diam.6 mm COD.8888-514604 Diam.8 mm. COD.8888-514802 - diam.10 mm. COD.8888-515007 - diam.13 mm. COD.8888-515205 - diam.16 mm. COD.8888-515403 - diam.19 mm. COD.8888-515601 -diam.25 mm. COD.8888-515819 </t>
  </si>
  <si>
    <t>A06010199</t>
  </si>
  <si>
    <t>Sonde per lavaggio gastrico tipo Lavaquator CH 18 - 22 - 28 CCOD.157-18/22/28</t>
  </si>
  <si>
    <t>G020101</t>
  </si>
  <si>
    <t xml:space="preserve">Sonde per aspirazione tipo Yankauer,sterili mis. CH 18  COD.8888-501023; CH 22 COD.8888-502013; CH 12  COD.8888-504019 con fori laterali e sistema di controllo dell'aspirazione  </t>
  </si>
  <si>
    <t>A06010103</t>
  </si>
  <si>
    <t>Sonde per aspirazione tipo Yankauer sterili con pigna antiocclusione e sistema di controllo dell'aspirazione (monopezzo) DIAM.18 COD.8888-505024</t>
  </si>
  <si>
    <t>Valvola monouso per il controllo manuale dell'aspirazione bronchiale a connessione universale per sonde da CH6 a CH 18 COD.1180-310771</t>
  </si>
  <si>
    <t>COVIDIEN ITALIA</t>
  </si>
  <si>
    <t>NON OFFERTO</t>
  </si>
  <si>
    <t>Tubi a doppia via per artroscopia dotati di gocciolatore terminale luer-look COD.BS5-002.2</t>
  </si>
  <si>
    <t>A03010201</t>
  </si>
  <si>
    <t>SANIFARM</t>
  </si>
  <si>
    <t>Cateteri vescicali a tre vie con punta Couvelaire in PVC trasparente e rivestimento in Hydrogel con palloncino della capacità di 30 ml circa  COD.XB61 dal CH 18 al CH 24</t>
  </si>
  <si>
    <t>Catetere vescicale sterile, monouso, a tre vie, in PVC trasparente morbido, possibilmente rivestito di materiale idrofilico, punta DELINOTTE, linea radiopaca,  palloncino 30 ml.Misure:  dal CH 18 al CH 24 COD.AB6E</t>
  </si>
  <si>
    <t>Catetere vescicale sterile, monouso,  a 3 vie, punta DELINOTTE, in gomma rossa semirigida, lunghezza 450 mm (± 10%), palloncino 30-50 ml.Misure: dal CH 18-20-22 al CH 24 COD.AM35</t>
  </si>
  <si>
    <t xml:space="preserve">Catetere vescicale sterile, monouso, a tre vie, in lattice siliconato morbido colorato, punta tipo DELINOTTE, palloncino 30-50 ml.Misure: dal CH 16  -18 -20 -22 al CH 24 COD.AB35. </t>
  </si>
  <si>
    <t>Cateteri ureterali in poliuretano monouso punta aperta a becco di flauto dal Ch 3 - 4 -5 -6 - 7 - 8 al CH 9 COD.AC52</t>
  </si>
  <si>
    <t>Cateteri ureterali in poliuretano monouso punta olivare  dal CH 3 - 4 -5 - 6 - 7 - 8 al CH 9 COD.AC54</t>
  </si>
  <si>
    <t>Cateteri ureterali in poliuretano monouso punta a cono dal CH 3- 4-5-6 - 7- 8 al CH 9 COD.AC54</t>
  </si>
  <si>
    <t>Catetere ureterale di Bracci (SPLINT), sterile, monouso, in PVC trasparente, graduato e mandrinato, multiforato nei primi 5-10 centimetri dalla punta, punta aperta a becco di flauto. Misure: dal CH 5 - 6-7-8-9-10-11al CH 12 .COD.AC41</t>
  </si>
  <si>
    <t>Cateteri ureterali in poliuretano monouso punta angolata  dal CH 3  - 5 - 6 al CH 7 COD.ACP6</t>
  </si>
  <si>
    <t xml:space="preserve">Stent ureterali in silicone (punta aperta,filo guida in acciaio inossidabile ricoperto in hydrogel e catetere di spinta)  CH 6 lunghezza da cm.16/24/26/28 - CH 7 lunghezza cm.16/20/24/26/28/30 - CH 8 lunghezza cm.26/28  COD.AJ4A </t>
  </si>
  <si>
    <t xml:space="preserve">Stent ureterale in poliuretano con catetere di spinta e filo guida in acciaio calibrato con marker ogni 5 cm ed estremità distale a spirale che permette una variazione della lunghezza da 18 a 26 cm mis.CH 4 - 8 - 6-7 COD.BNGA </t>
  </si>
  <si>
    <t>U040202</t>
  </si>
  <si>
    <t>Stent ureterali integrali mono J con una sola estremità curva, morsetti di fissaggio,mandrino flessibile,un clamp, sistema di fissaggio raccordo per sacca urina e con fori soltanto sul loop,lunghezza 90 cm - CH 6-7-8 COD.ACA1XX</t>
  </si>
  <si>
    <t>Stent ureterali come sopra ma con fori sul loop e corpo lunghezza 90 cm. CH 6-7-8 COD.ACA2</t>
  </si>
  <si>
    <t>Stent ureterale in poliuretano,doppio Pigtail con filo guida in acciaio, CH  6- CH 7  lunghezza 24-26-28 cm . COD.ACBHXX</t>
  </si>
  <si>
    <t>Stent ureterali sistema chiuso/aperto doppio J premontato direzionabile con fori sul corpo e sul loop per impianti a lungo termine misure 6x26;6x24;6x28 - CH 6 -7 -8 -9 COD.AC4NXX</t>
  </si>
  <si>
    <t>Stent ureterale a doppia J sterile, monouso, in silicone 100% (grado medicale), multiforato, a punte chiuse, con marker radiopaco e con stelo graduato, fornito di filo guida per introduzione (inseribile nei fori di drenaggio) e di dispositivo “spingi catetere”  rimovibile mis. lunghezza da 16 a 30 cm. CH 6 -7 COD.AJ41XX + Sonda COD. AEOA35</t>
  </si>
  <si>
    <t>U020302 + U0699 guida</t>
  </si>
  <si>
    <t>Aghi per biopsia prostatica percutanea:atraumatici, ecogeni, centimetrati, costituiti da camicia metallica e mandrino con cripta per  prelievi di frustoli di tessuto di lunghezza 20-25 mm. Utilizzabili sia manualmente che con dispositivo "a pistola" per p</t>
  </si>
  <si>
    <t>Drenaggio «Penrose» in confezione sterile, in lattice lunghezza cm 45 circa.Diam.6 mm COD.8888-514604 Diam.8 mm. COD.8888-514802 - diam.10 mm. COD.8888-515007 - diam.13 mm. COD.8888-515205 - diam.16 mm. COD.8888-515403 - diam.19 mm. COD.8888-515601 -diam.</t>
  </si>
  <si>
    <t>Protesi testicolari in elastomero di silicone preformato e rinforzato tipo "mentor" mis.3x1.6x2,2 cod.3232-022; mis 5x1,8 x 2,5 cod.3232-025; mis.13x2,5 x3,4 cod.3232-030; mis.23x3,8 x4,2 cod.3232-040; mis.29x3,2 x4,7 cod.3232-045; mis.46x4,0 x5,0 cod.323</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</si>
</sst>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quot;\ #,##0.0000"/>
    <numFmt numFmtId="169" formatCode="0.0000"/>
    <numFmt numFmtId="170" formatCode="00000"/>
  </numFmts>
  <fonts count="16">
    <font>
      <sz val="10"/>
      <name val="Arial"/>
      <family val="0"/>
    </font>
    <font>
      <sz val="8"/>
      <name val="Arial"/>
      <family val="0"/>
    </font>
    <font>
      <b/>
      <sz val="11"/>
      <name val="Arial"/>
      <family val="2"/>
    </font>
    <font>
      <sz val="8"/>
      <name val="Tahoma"/>
      <family val="2"/>
    </font>
    <font>
      <sz val="11"/>
      <name val="Arial"/>
      <family val="2"/>
    </font>
    <font>
      <b/>
      <sz val="10"/>
      <name val="Arial"/>
      <family val="2"/>
    </font>
    <font>
      <b/>
      <sz val="8"/>
      <name val="Arial"/>
      <family val="2"/>
    </font>
    <font>
      <b/>
      <sz val="9"/>
      <name val="Arial"/>
      <family val="2"/>
    </font>
    <font>
      <sz val="9"/>
      <name val="Arial"/>
      <family val="2"/>
    </font>
    <font>
      <b/>
      <sz val="12"/>
      <name val="Arial"/>
      <family val="2"/>
    </font>
    <font>
      <sz val="12"/>
      <name val="Arial"/>
      <family val="2"/>
    </font>
    <font>
      <u val="single"/>
      <sz val="10"/>
      <color indexed="12"/>
      <name val="Arial"/>
      <family val="0"/>
    </font>
    <font>
      <u val="single"/>
      <sz val="10"/>
      <color indexed="36"/>
      <name val="Arial"/>
      <family val="0"/>
    </font>
    <font>
      <b/>
      <sz val="8"/>
      <name val="Tahoma"/>
      <family val="0"/>
    </font>
    <font>
      <sz val="10"/>
      <color indexed="8"/>
      <name val="Arial"/>
      <family val="2"/>
    </font>
    <font>
      <sz val="11"/>
      <color indexed="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style="medium">
        <color indexed="10"/>
      </left>
      <right style="medium">
        <color indexed="10"/>
      </right>
      <top style="medium">
        <color indexed="10"/>
      </top>
      <bottom style="medium">
        <color indexed="10"/>
      </bottom>
    </border>
    <border>
      <left style="thin"/>
      <right style="thin"/>
      <top style="thin"/>
      <bottom style="medium"/>
    </border>
    <border>
      <left style="thin"/>
      <right style="thin"/>
      <top style="thin"/>
      <bottom style="medium">
        <color indexed="10"/>
      </bottom>
    </border>
    <border>
      <left>
        <color indexed="63"/>
      </left>
      <right style="medium"/>
      <top style="medium"/>
      <bottom style="mediu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
      <left>
        <color indexed="63"/>
      </left>
      <right style="medium">
        <color indexed="10"/>
      </right>
      <top style="medium">
        <color indexed="10"/>
      </top>
      <bottom style="medium">
        <color indexed="10"/>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6">
    <xf numFmtId="0" fontId="0" fillId="0" borderId="0" xfId="0" applyAlignment="1">
      <alignment/>
    </xf>
    <xf numFmtId="0" fontId="2" fillId="0" borderId="0" xfId="0" applyFont="1" applyAlignment="1">
      <alignment horizontal="center"/>
    </xf>
    <xf numFmtId="0" fontId="2" fillId="0" borderId="1" xfId="0" applyFont="1" applyBorder="1" applyAlignment="1">
      <alignment horizontal="center" wrapText="1"/>
    </xf>
    <xf numFmtId="0" fontId="4" fillId="0" borderId="0" xfId="0" applyFont="1" applyAlignment="1">
      <alignment/>
    </xf>
    <xf numFmtId="0" fontId="4" fillId="0" borderId="1" xfId="0" applyFont="1" applyBorder="1" applyAlignment="1">
      <alignment horizontal="left" wrapText="1"/>
    </xf>
    <xf numFmtId="0" fontId="4" fillId="0" borderId="1" xfId="0" applyFont="1" applyBorder="1" applyAlignment="1">
      <alignment wrapText="1"/>
    </xf>
    <xf numFmtId="168" fontId="4" fillId="0" borderId="1" xfId="0" applyNumberFormat="1" applyFont="1" applyBorder="1" applyAlignment="1">
      <alignment/>
    </xf>
    <xf numFmtId="168" fontId="4" fillId="0" borderId="1" xfId="0" applyNumberFormat="1" applyFont="1" applyBorder="1" applyAlignment="1">
      <alignment wrapText="1"/>
    </xf>
    <xf numFmtId="0" fontId="4" fillId="0" borderId="1" xfId="0" applyFont="1" applyBorder="1" applyAlignment="1">
      <alignment horizontal="justify" wrapText="1"/>
    </xf>
    <xf numFmtId="0" fontId="4" fillId="0" borderId="1" xfId="0" applyFont="1" applyBorder="1" applyAlignment="1">
      <alignment horizontal="justify"/>
    </xf>
    <xf numFmtId="0" fontId="4" fillId="0" borderId="1" xfId="0" applyNumberFormat="1" applyFont="1" applyBorder="1" applyAlignment="1">
      <alignment horizontal="left" wrapText="1"/>
    </xf>
    <xf numFmtId="0" fontId="2" fillId="0" borderId="0" xfId="0" applyFont="1" applyAlignment="1">
      <alignment/>
    </xf>
    <xf numFmtId="0" fontId="4" fillId="0" borderId="0" xfId="0" applyFont="1" applyAlignment="1">
      <alignment wrapText="1"/>
    </xf>
    <xf numFmtId="0" fontId="4" fillId="0" borderId="0" xfId="0" applyFont="1" applyAlignment="1">
      <alignment horizontal="left"/>
    </xf>
    <xf numFmtId="168" fontId="4" fillId="0" borderId="0" xfId="0" applyNumberFormat="1" applyFont="1" applyAlignment="1">
      <alignment/>
    </xf>
    <xf numFmtId="0" fontId="5" fillId="0" borderId="1" xfId="0" applyFont="1" applyBorder="1" applyAlignment="1">
      <alignment horizontal="center" wrapText="1"/>
    </xf>
    <xf numFmtId="0" fontId="5" fillId="0" borderId="1" xfId="0" applyFont="1" applyBorder="1" applyAlignment="1">
      <alignment wrapText="1"/>
    </xf>
    <xf numFmtId="168" fontId="5" fillId="0" borderId="1" xfId="0" applyNumberFormat="1" applyFont="1" applyFill="1" applyBorder="1" applyAlignment="1">
      <alignment wrapText="1"/>
    </xf>
    <xf numFmtId="0" fontId="5" fillId="0" borderId="1" xfId="0" applyFont="1" applyFill="1" applyBorder="1" applyAlignment="1">
      <alignment wrapText="1"/>
    </xf>
    <xf numFmtId="0" fontId="5" fillId="0" borderId="1" xfId="0" applyFont="1" applyBorder="1" applyAlignment="1">
      <alignment/>
    </xf>
    <xf numFmtId="0" fontId="0" fillId="0" borderId="1" xfId="0" applyFont="1" applyBorder="1" applyAlignment="1">
      <alignment horizontal="left" wrapText="1"/>
    </xf>
    <xf numFmtId="0" fontId="0" fillId="0" borderId="1" xfId="0" applyFont="1" applyBorder="1" applyAlignment="1">
      <alignment horizontal="justify" wrapText="1"/>
    </xf>
    <xf numFmtId="0" fontId="0" fillId="0" borderId="1" xfId="0" applyFont="1" applyBorder="1" applyAlignment="1">
      <alignment horizontal="right"/>
    </xf>
    <xf numFmtId="168" fontId="0" fillId="0" borderId="1" xfId="0" applyNumberFormat="1" applyFont="1" applyBorder="1" applyAlignment="1">
      <alignment/>
    </xf>
    <xf numFmtId="0" fontId="0" fillId="0" borderId="1" xfId="0" applyFont="1" applyBorder="1" applyAlignment="1">
      <alignment wrapText="1"/>
    </xf>
    <xf numFmtId="168" fontId="5" fillId="0" borderId="1" xfId="0" applyNumberFormat="1" applyFont="1" applyBorder="1" applyAlignment="1">
      <alignment/>
    </xf>
    <xf numFmtId="0" fontId="0" fillId="2" borderId="1" xfId="0" applyFont="1" applyFill="1" applyBorder="1" applyAlignment="1">
      <alignment horizontal="left" wrapText="1"/>
    </xf>
    <xf numFmtId="0" fontId="0" fillId="0" borderId="0" xfId="0" applyFont="1" applyAlignment="1">
      <alignment wrapText="1"/>
    </xf>
    <xf numFmtId="0" fontId="2" fillId="0" borderId="2" xfId="0" applyFont="1" applyBorder="1" applyAlignment="1">
      <alignment horizontal="center" wrapText="1"/>
    </xf>
    <xf numFmtId="0" fontId="4" fillId="0" borderId="2" xfId="0" applyFont="1" applyBorder="1" applyAlignment="1">
      <alignment horizontal="left" wrapText="1"/>
    </xf>
    <xf numFmtId="0" fontId="4" fillId="0" borderId="2" xfId="0" applyFont="1" applyBorder="1" applyAlignment="1">
      <alignment wrapText="1"/>
    </xf>
    <xf numFmtId="0" fontId="4" fillId="0" borderId="2" xfId="0" applyFont="1" applyBorder="1" applyAlignment="1">
      <alignment horizontal="right"/>
    </xf>
    <xf numFmtId="168" fontId="4" fillId="0" borderId="2" xfId="0" applyNumberFormat="1" applyFont="1" applyBorder="1" applyAlignment="1">
      <alignment/>
    </xf>
    <xf numFmtId="168" fontId="2" fillId="0" borderId="2" xfId="0" applyNumberFormat="1" applyFont="1" applyBorder="1" applyAlignment="1">
      <alignment/>
    </xf>
    <xf numFmtId="0" fontId="6" fillId="0" borderId="1" xfId="0" applyFont="1" applyBorder="1" applyAlignment="1">
      <alignment horizontal="center" wrapText="1"/>
    </xf>
    <xf numFmtId="0" fontId="6" fillId="0" borderId="1" xfId="0" applyFont="1" applyBorder="1" applyAlignment="1">
      <alignment wrapText="1"/>
    </xf>
    <xf numFmtId="168" fontId="6" fillId="0" borderId="1" xfId="0" applyNumberFormat="1" applyFont="1" applyFill="1" applyBorder="1" applyAlignment="1">
      <alignment wrapText="1"/>
    </xf>
    <xf numFmtId="0" fontId="6" fillId="0" borderId="1" xfId="0" applyFont="1" applyFill="1" applyBorder="1" applyAlignment="1">
      <alignment wrapText="1"/>
    </xf>
    <xf numFmtId="0" fontId="6" fillId="0" borderId="1" xfId="0" applyFont="1" applyBorder="1" applyAlignment="1">
      <alignment/>
    </xf>
    <xf numFmtId="0" fontId="1" fillId="0" borderId="0" xfId="0" applyFont="1" applyAlignment="1">
      <alignment/>
    </xf>
    <xf numFmtId="0" fontId="6" fillId="0" borderId="2" xfId="0" applyFont="1" applyBorder="1" applyAlignment="1">
      <alignment horizontal="center" wrapText="1"/>
    </xf>
    <xf numFmtId="0" fontId="1" fillId="0" borderId="2" xfId="0" applyFont="1" applyBorder="1" applyAlignment="1">
      <alignment horizontal="left" wrapText="1"/>
    </xf>
    <xf numFmtId="0" fontId="1" fillId="0" borderId="2" xfId="0" applyFont="1" applyBorder="1" applyAlignment="1">
      <alignment wrapText="1"/>
    </xf>
    <xf numFmtId="0" fontId="1" fillId="0" borderId="2" xfId="0" applyFont="1" applyBorder="1" applyAlignment="1">
      <alignment horizontal="right"/>
    </xf>
    <xf numFmtId="168" fontId="1" fillId="0" borderId="2" xfId="0" applyNumberFormat="1" applyFont="1" applyBorder="1" applyAlignment="1">
      <alignment/>
    </xf>
    <xf numFmtId="168" fontId="6" fillId="0" borderId="2" xfId="0" applyNumberFormat="1" applyFont="1" applyBorder="1" applyAlignment="1">
      <alignment/>
    </xf>
    <xf numFmtId="0" fontId="1" fillId="0" borderId="1" xfId="0" applyFont="1" applyBorder="1" applyAlignment="1">
      <alignment horizontal="left" wrapText="1"/>
    </xf>
    <xf numFmtId="0" fontId="1" fillId="0" borderId="1" xfId="0" applyFont="1" applyBorder="1" applyAlignment="1">
      <alignment wrapText="1"/>
    </xf>
    <xf numFmtId="0" fontId="1" fillId="0" borderId="1" xfId="0" applyFont="1" applyBorder="1" applyAlignment="1">
      <alignment horizontal="right"/>
    </xf>
    <xf numFmtId="168" fontId="1" fillId="0" borderId="1" xfId="0" applyNumberFormat="1" applyFont="1" applyBorder="1" applyAlignment="1">
      <alignment wrapText="1"/>
    </xf>
    <xf numFmtId="168" fontId="1" fillId="0" borderId="1" xfId="0" applyNumberFormat="1" applyFont="1" applyBorder="1" applyAlignment="1">
      <alignment/>
    </xf>
    <xf numFmtId="168" fontId="6" fillId="0" borderId="1" xfId="0" applyNumberFormat="1" applyFont="1" applyBorder="1" applyAlignment="1">
      <alignment/>
    </xf>
    <xf numFmtId="0" fontId="1" fillId="0" borderId="1" xfId="0" applyFont="1" applyBorder="1" applyAlignment="1">
      <alignment horizontal="justify" wrapText="1"/>
    </xf>
    <xf numFmtId="0" fontId="1" fillId="0" borderId="1" xfId="0" applyFont="1" applyBorder="1" applyAlignment="1">
      <alignment horizontal="justify"/>
    </xf>
    <xf numFmtId="0" fontId="1" fillId="0" borderId="1" xfId="0" applyFont="1" applyBorder="1" applyAlignment="1">
      <alignment/>
    </xf>
    <xf numFmtId="0" fontId="1" fillId="0" borderId="2" xfId="0" applyFont="1" applyBorder="1" applyAlignment="1">
      <alignment horizontal="justify" wrapText="1"/>
    </xf>
    <xf numFmtId="0" fontId="1" fillId="0" borderId="1" xfId="0" applyNumberFormat="1" applyFont="1" applyBorder="1" applyAlignment="1">
      <alignment horizontal="left" wrapText="1"/>
    </xf>
    <xf numFmtId="0" fontId="6" fillId="0" borderId="0" xfId="0" applyFont="1" applyAlignment="1">
      <alignment/>
    </xf>
    <xf numFmtId="0" fontId="1" fillId="2" borderId="1" xfId="0" applyFont="1" applyFill="1" applyBorder="1" applyAlignment="1">
      <alignment horizontal="left" wrapText="1"/>
    </xf>
    <xf numFmtId="0" fontId="1" fillId="0" borderId="0" xfId="0" applyFont="1" applyAlignment="1">
      <alignment wrapText="1"/>
    </xf>
    <xf numFmtId="0" fontId="6" fillId="0" borderId="1" xfId="0" applyFont="1" applyBorder="1" applyAlignment="1">
      <alignment horizontal="left" wrapText="1"/>
    </xf>
    <xf numFmtId="0" fontId="6" fillId="0" borderId="1" xfId="0" applyFont="1" applyBorder="1" applyAlignment="1">
      <alignment horizontal="center"/>
    </xf>
    <xf numFmtId="0" fontId="1" fillId="0" borderId="1" xfId="0" applyFont="1" applyBorder="1" applyAlignment="1">
      <alignment horizontal="left"/>
    </xf>
    <xf numFmtId="0" fontId="6" fillId="0" borderId="0" xfId="0" applyFont="1" applyAlignment="1">
      <alignment horizontal="center"/>
    </xf>
    <xf numFmtId="0" fontId="1" fillId="0" borderId="0" xfId="0" applyFont="1" applyAlignment="1">
      <alignment horizontal="left"/>
    </xf>
    <xf numFmtId="168" fontId="1" fillId="0" borderId="0" xfId="0" applyNumberFormat="1" applyFont="1" applyAlignment="1">
      <alignment/>
    </xf>
    <xf numFmtId="0" fontId="0" fillId="0" borderId="0" xfId="0" applyFont="1" applyAlignment="1">
      <alignment/>
    </xf>
    <xf numFmtId="0" fontId="5" fillId="0" borderId="2" xfId="0" applyFont="1" applyBorder="1" applyAlignment="1">
      <alignment horizontal="center" wrapText="1"/>
    </xf>
    <xf numFmtId="0" fontId="0" fillId="0" borderId="2" xfId="0" applyFont="1" applyBorder="1" applyAlignment="1">
      <alignment horizontal="left" wrapText="1"/>
    </xf>
    <xf numFmtId="0" fontId="0" fillId="0" borderId="2" xfId="0" applyFont="1" applyBorder="1" applyAlignment="1">
      <alignment wrapText="1"/>
    </xf>
    <xf numFmtId="0" fontId="0" fillId="0" borderId="2" xfId="0" applyFont="1" applyBorder="1" applyAlignment="1">
      <alignment horizontal="right"/>
    </xf>
    <xf numFmtId="168" fontId="0" fillId="0" borderId="2" xfId="0" applyNumberFormat="1" applyFont="1" applyBorder="1" applyAlignment="1">
      <alignment/>
    </xf>
    <xf numFmtId="168" fontId="5" fillId="0" borderId="2" xfId="0" applyNumberFormat="1" applyFont="1" applyBorder="1" applyAlignment="1">
      <alignment/>
    </xf>
    <xf numFmtId="168" fontId="0" fillId="0" borderId="1" xfId="0" applyNumberFormat="1" applyFont="1" applyBorder="1" applyAlignment="1">
      <alignment wrapText="1"/>
    </xf>
    <xf numFmtId="0" fontId="0" fillId="0" borderId="1" xfId="0" applyFont="1" applyBorder="1" applyAlignment="1">
      <alignment horizontal="justify"/>
    </xf>
    <xf numFmtId="0" fontId="0" fillId="0" borderId="1" xfId="0" applyFont="1" applyBorder="1" applyAlignment="1">
      <alignment/>
    </xf>
    <xf numFmtId="0" fontId="0" fillId="0" borderId="2" xfId="0" applyFont="1" applyBorder="1" applyAlignment="1">
      <alignment horizontal="justify" wrapText="1"/>
    </xf>
    <xf numFmtId="0" fontId="0" fillId="0" borderId="1" xfId="0" applyNumberFormat="1" applyFont="1" applyBorder="1" applyAlignment="1">
      <alignment horizontal="left" wrapText="1"/>
    </xf>
    <xf numFmtId="0" fontId="5" fillId="0" borderId="0" xfId="0" applyFont="1" applyAlignment="1">
      <alignment/>
    </xf>
    <xf numFmtId="0" fontId="5" fillId="0" borderId="1" xfId="0" applyFont="1" applyBorder="1" applyAlignment="1">
      <alignment horizontal="left" wrapText="1"/>
    </xf>
    <xf numFmtId="0" fontId="5" fillId="0" borderId="1" xfId="0" applyFont="1" applyBorder="1" applyAlignment="1">
      <alignment horizontal="center"/>
    </xf>
    <xf numFmtId="0" fontId="0" fillId="0" borderId="1" xfId="0" applyFont="1" applyBorder="1" applyAlignment="1">
      <alignment horizontal="left"/>
    </xf>
    <xf numFmtId="0" fontId="5" fillId="0" borderId="0" xfId="0" applyFont="1" applyAlignment="1">
      <alignment horizontal="center"/>
    </xf>
    <xf numFmtId="0" fontId="0" fillId="0" borderId="0" xfId="0" applyFont="1" applyAlignment="1">
      <alignment horizontal="left"/>
    </xf>
    <xf numFmtId="168" fontId="0" fillId="0" borderId="0" xfId="0" applyNumberFormat="1" applyFont="1" applyAlignment="1">
      <alignment/>
    </xf>
    <xf numFmtId="49" fontId="5" fillId="0" borderId="1"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0" xfId="0" applyNumberFormat="1" applyFont="1" applyAlignment="1">
      <alignment horizontal="center"/>
    </xf>
    <xf numFmtId="168" fontId="0" fillId="0" borderId="0" xfId="0" applyNumberFormat="1" applyFont="1" applyBorder="1" applyAlignment="1">
      <alignment/>
    </xf>
    <xf numFmtId="49" fontId="7" fillId="0" borderId="1" xfId="0" applyNumberFormat="1"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wrapText="1"/>
    </xf>
    <xf numFmtId="168" fontId="7" fillId="0" borderId="1" xfId="0" applyNumberFormat="1" applyFont="1" applyFill="1" applyBorder="1" applyAlignment="1">
      <alignment wrapText="1"/>
    </xf>
    <xf numFmtId="0" fontId="7" fillId="0" borderId="1" xfId="0" applyFont="1" applyFill="1" applyBorder="1" applyAlignment="1">
      <alignment wrapText="1"/>
    </xf>
    <xf numFmtId="0" fontId="7" fillId="0" borderId="1" xfId="0" applyFont="1" applyBorder="1" applyAlignment="1">
      <alignment/>
    </xf>
    <xf numFmtId="0" fontId="8" fillId="0" borderId="0" xfId="0" applyFont="1" applyAlignment="1">
      <alignment/>
    </xf>
    <xf numFmtId="49" fontId="7" fillId="0" borderId="2" xfId="0" applyNumberFormat="1" applyFont="1" applyBorder="1" applyAlignment="1">
      <alignment horizontal="center" wrapText="1"/>
    </xf>
    <xf numFmtId="0" fontId="7" fillId="0" borderId="2" xfId="0" applyFont="1" applyBorder="1" applyAlignment="1">
      <alignment horizontal="center" wrapText="1"/>
    </xf>
    <xf numFmtId="0" fontId="8" fillId="0" borderId="2" xfId="0" applyFont="1" applyBorder="1" applyAlignment="1">
      <alignment horizontal="left" wrapText="1"/>
    </xf>
    <xf numFmtId="0" fontId="8" fillId="0" borderId="2" xfId="0" applyFont="1" applyBorder="1" applyAlignment="1">
      <alignment horizontal="justify" wrapText="1"/>
    </xf>
    <xf numFmtId="0" fontId="8" fillId="0" borderId="2" xfId="0" applyFont="1" applyBorder="1" applyAlignment="1">
      <alignment horizontal="right"/>
    </xf>
    <xf numFmtId="168" fontId="8" fillId="0" borderId="2" xfId="0" applyNumberFormat="1" applyFont="1" applyBorder="1" applyAlignment="1">
      <alignment/>
    </xf>
    <xf numFmtId="0" fontId="8" fillId="0" borderId="2" xfId="0" applyFont="1" applyBorder="1" applyAlignment="1">
      <alignment wrapText="1"/>
    </xf>
    <xf numFmtId="168" fontId="7" fillId="0" borderId="2" xfId="0" applyNumberFormat="1" applyFont="1" applyBorder="1" applyAlignment="1">
      <alignment/>
    </xf>
    <xf numFmtId="0" fontId="8" fillId="0" borderId="1" xfId="0" applyFont="1" applyBorder="1" applyAlignment="1">
      <alignment horizontal="left" wrapText="1"/>
    </xf>
    <xf numFmtId="0" fontId="8" fillId="0" borderId="1" xfId="0" applyFont="1" applyBorder="1" applyAlignment="1">
      <alignment horizontal="justify" wrapText="1"/>
    </xf>
    <xf numFmtId="168" fontId="8" fillId="0" borderId="1" xfId="0" applyNumberFormat="1" applyFont="1" applyBorder="1" applyAlignment="1">
      <alignment/>
    </xf>
    <xf numFmtId="0" fontId="8" fillId="0" borderId="1" xfId="0" applyFont="1" applyBorder="1" applyAlignment="1">
      <alignment wrapText="1"/>
    </xf>
    <xf numFmtId="0" fontId="8" fillId="0" borderId="1" xfId="0" applyFont="1" applyBorder="1" applyAlignment="1">
      <alignment horizontal="justify"/>
    </xf>
    <xf numFmtId="0" fontId="8" fillId="0" borderId="1" xfId="0" applyNumberFormat="1" applyFont="1" applyBorder="1" applyAlignment="1">
      <alignment horizontal="left" wrapText="1"/>
    </xf>
    <xf numFmtId="168" fontId="8" fillId="0" borderId="0" xfId="0" applyNumberFormat="1" applyFont="1" applyBorder="1" applyAlignment="1">
      <alignment/>
    </xf>
    <xf numFmtId="168" fontId="8" fillId="0" borderId="1" xfId="0" applyNumberFormat="1" applyFont="1" applyBorder="1" applyAlignment="1">
      <alignment wrapText="1"/>
    </xf>
    <xf numFmtId="0" fontId="7" fillId="0" borderId="0" xfId="0" applyFont="1" applyAlignment="1">
      <alignment/>
    </xf>
    <xf numFmtId="0" fontId="8" fillId="0" borderId="0" xfId="0" applyFont="1" applyBorder="1" applyAlignment="1">
      <alignment wrapText="1"/>
    </xf>
    <xf numFmtId="0" fontId="8" fillId="0" borderId="0" xfId="0" applyFont="1" applyAlignment="1">
      <alignment wrapText="1"/>
    </xf>
    <xf numFmtId="0" fontId="8" fillId="2" borderId="1" xfId="0" applyFont="1" applyFill="1" applyBorder="1" applyAlignment="1">
      <alignment horizontal="left" wrapText="1"/>
    </xf>
    <xf numFmtId="49" fontId="7" fillId="0" borderId="0" xfId="0" applyNumberFormat="1" applyFont="1" applyBorder="1" applyAlignment="1">
      <alignment horizontal="center" wrapText="1"/>
    </xf>
    <xf numFmtId="0" fontId="7" fillId="0" borderId="0" xfId="0" applyFont="1" applyBorder="1" applyAlignment="1">
      <alignment horizontal="center" wrapText="1"/>
    </xf>
    <xf numFmtId="0" fontId="8" fillId="0" borderId="0" xfId="0" applyFont="1" applyBorder="1" applyAlignment="1">
      <alignment horizontal="left" wrapText="1"/>
    </xf>
    <xf numFmtId="0" fontId="8" fillId="0" borderId="0" xfId="0" applyFont="1" applyBorder="1" applyAlignment="1">
      <alignment horizontal="justify" wrapText="1"/>
    </xf>
    <xf numFmtId="0" fontId="8" fillId="0" borderId="0" xfId="0" applyFont="1" applyBorder="1" applyAlignment="1">
      <alignment horizontal="right"/>
    </xf>
    <xf numFmtId="168" fontId="7" fillId="0" borderId="0" xfId="0" applyNumberFormat="1" applyFont="1" applyBorder="1" applyAlignment="1">
      <alignment/>
    </xf>
    <xf numFmtId="49" fontId="7" fillId="0" borderId="0" xfId="0" applyNumberFormat="1" applyFont="1" applyAlignment="1">
      <alignment horizontal="center"/>
    </xf>
    <xf numFmtId="0" fontId="7" fillId="0" borderId="0" xfId="0" applyFont="1" applyAlignment="1">
      <alignment horizontal="center"/>
    </xf>
    <xf numFmtId="0" fontId="8" fillId="0" borderId="0" xfId="0" applyFont="1" applyAlignment="1">
      <alignment horizontal="left"/>
    </xf>
    <xf numFmtId="168" fontId="8" fillId="0" borderId="0" xfId="0" applyNumberFormat="1" applyFont="1" applyAlignment="1">
      <alignment/>
    </xf>
    <xf numFmtId="168" fontId="9" fillId="0" borderId="0" xfId="0" applyNumberFormat="1" applyFont="1" applyBorder="1" applyAlignment="1">
      <alignment/>
    </xf>
    <xf numFmtId="168" fontId="10" fillId="0" borderId="0" xfId="0" applyNumberFormat="1" applyFont="1" applyBorder="1" applyAlignment="1">
      <alignment/>
    </xf>
    <xf numFmtId="0" fontId="0" fillId="0" borderId="0" xfId="0" applyFont="1" applyAlignment="1">
      <alignment horizontal="center" wrapText="1"/>
    </xf>
    <xf numFmtId="0" fontId="0" fillId="0" borderId="0" xfId="0" applyFont="1" applyBorder="1" applyAlignment="1">
      <alignment/>
    </xf>
    <xf numFmtId="11" fontId="0" fillId="0" borderId="0" xfId="0" applyNumberFormat="1" applyFont="1" applyBorder="1" applyAlignment="1">
      <alignment/>
    </xf>
    <xf numFmtId="0" fontId="4" fillId="0" borderId="0" xfId="0" applyFont="1" applyBorder="1" applyAlignment="1">
      <alignment/>
    </xf>
    <xf numFmtId="0" fontId="8" fillId="0" borderId="3" xfId="0" applyFont="1" applyBorder="1" applyAlignment="1">
      <alignment horizontal="center"/>
    </xf>
    <xf numFmtId="0" fontId="4" fillId="0" borderId="3" xfId="0" applyFont="1" applyBorder="1" applyAlignment="1">
      <alignment/>
    </xf>
    <xf numFmtId="0" fontId="2" fillId="0" borderId="3" xfId="0" applyFont="1" applyBorder="1" applyAlignment="1">
      <alignment/>
    </xf>
    <xf numFmtId="0" fontId="2" fillId="0" borderId="0" xfId="0" applyFont="1" applyBorder="1" applyAlignment="1">
      <alignment/>
    </xf>
    <xf numFmtId="0" fontId="4" fillId="0" borderId="4" xfId="0" applyFont="1" applyBorder="1" applyAlignment="1">
      <alignment/>
    </xf>
    <xf numFmtId="0" fontId="8" fillId="0" borderId="0" xfId="0" applyFont="1" applyBorder="1" applyAlignment="1">
      <alignment horizontal="center"/>
    </xf>
    <xf numFmtId="168" fontId="7"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0" fontId="7" fillId="0" borderId="1" xfId="0"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horizontal="left" vertical="center"/>
    </xf>
    <xf numFmtId="49" fontId="0" fillId="0" borderId="1" xfId="0" applyNumberFormat="1" applyFont="1" applyBorder="1" applyAlignment="1">
      <alignment horizontal="left"/>
    </xf>
    <xf numFmtId="0" fontId="5" fillId="0" borderId="1" xfId="0" applyFont="1" applyFill="1" applyBorder="1" applyAlignment="1">
      <alignment horizontal="center" wrapText="1"/>
    </xf>
    <xf numFmtId="0" fontId="14" fillId="0" borderId="0" xfId="0" applyFont="1" applyAlignment="1">
      <alignment horizontal="center" wrapText="1"/>
    </xf>
    <xf numFmtId="0" fontId="14" fillId="2" borderId="5" xfId="0" applyFont="1" applyFill="1" applyBorder="1" applyAlignment="1">
      <alignment horizontal="center" vertical="top" wrapText="1"/>
    </xf>
    <xf numFmtId="49" fontId="14" fillId="0" borderId="0" xfId="0" applyNumberFormat="1" applyFont="1" applyAlignment="1">
      <alignment horizontal="center" wrapText="1"/>
    </xf>
    <xf numFmtId="49" fontId="14" fillId="2" borderId="5" xfId="0" applyNumberFormat="1" applyFont="1" applyFill="1" applyBorder="1" applyAlignment="1">
      <alignment horizontal="center" vertical="top" wrapText="1"/>
    </xf>
    <xf numFmtId="49" fontId="14" fillId="0" borderId="0" xfId="0" applyNumberFormat="1" applyFont="1" applyAlignment="1">
      <alignment horizontal="center"/>
    </xf>
    <xf numFmtId="0" fontId="14" fillId="0" borderId="6" xfId="0" applyFont="1" applyBorder="1" applyAlignment="1">
      <alignment horizontal="center" wrapText="1"/>
    </xf>
    <xf numFmtId="49" fontId="14" fillId="0" borderId="7" xfId="0" applyNumberFormat="1" applyFont="1" applyBorder="1" applyAlignment="1">
      <alignment horizontal="center" wrapText="1"/>
    </xf>
    <xf numFmtId="0" fontId="0" fillId="0" borderId="8" xfId="0" applyFont="1" applyBorder="1" applyAlignment="1">
      <alignment horizontal="center"/>
    </xf>
    <xf numFmtId="0" fontId="14" fillId="0" borderId="1" xfId="0" applyFont="1" applyBorder="1" applyAlignment="1">
      <alignment horizontal="center" wrapText="1"/>
    </xf>
    <xf numFmtId="49" fontId="14" fillId="2" borderId="9" xfId="0" applyNumberFormat="1" applyFont="1" applyFill="1" applyBorder="1" applyAlignment="1">
      <alignment horizontal="center" wrapText="1"/>
    </xf>
    <xf numFmtId="49" fontId="14" fillId="2" borderId="10" xfId="0" applyNumberFormat="1" applyFont="1" applyFill="1" applyBorder="1" applyAlignment="1">
      <alignment horizontal="center" vertical="top" wrapText="1"/>
    </xf>
    <xf numFmtId="49" fontId="14" fillId="0" borderId="1" xfId="0" applyNumberFormat="1" applyFont="1" applyBorder="1" applyAlignment="1">
      <alignment horizontal="center"/>
    </xf>
    <xf numFmtId="49" fontId="14" fillId="0" borderId="1" xfId="0" applyNumberFormat="1" applyFont="1" applyBorder="1" applyAlignment="1">
      <alignment horizontal="center" wrapText="1"/>
    </xf>
    <xf numFmtId="0" fontId="0" fillId="2" borderId="5" xfId="0" applyFont="1" applyFill="1" applyBorder="1" applyAlignment="1">
      <alignment horizontal="center" vertical="top" wrapText="1"/>
    </xf>
    <xf numFmtId="8" fontId="14" fillId="2" borderId="11" xfId="0" applyNumberFormat="1" applyFont="1" applyFill="1" applyBorder="1" applyAlignment="1">
      <alignment vertical="top" wrapText="1"/>
    </xf>
    <xf numFmtId="0" fontId="5" fillId="0" borderId="0" xfId="0" applyFont="1" applyAlignment="1">
      <alignment horizontal="center" wrapText="1"/>
    </xf>
    <xf numFmtId="168" fontId="2" fillId="0" borderId="0" xfId="0" applyNumberFormat="1" applyFont="1" applyAlignment="1">
      <alignment/>
    </xf>
    <xf numFmtId="168" fontId="1" fillId="0" borderId="12" xfId="0" applyNumberFormat="1" applyFont="1" applyBorder="1" applyAlignment="1">
      <alignment horizontal="right"/>
    </xf>
    <xf numFmtId="168" fontId="1" fillId="0" borderId="13" xfId="0" applyNumberFormat="1" applyFont="1" applyBorder="1" applyAlignment="1">
      <alignment horizontal="right"/>
    </xf>
    <xf numFmtId="168" fontId="1" fillId="0" borderId="14" xfId="0" applyNumberFormat="1" applyFont="1" applyBorder="1" applyAlignment="1">
      <alignment horizontal="right"/>
    </xf>
    <xf numFmtId="168" fontId="1" fillId="0" borderId="15" xfId="0" applyNumberFormat="1" applyFont="1" applyBorder="1" applyAlignment="1">
      <alignment horizontal="right"/>
    </xf>
    <xf numFmtId="168" fontId="6" fillId="0" borderId="12" xfId="0" applyNumberFormat="1" applyFont="1" applyBorder="1" applyAlignment="1">
      <alignment horizontal="right"/>
    </xf>
    <xf numFmtId="168" fontId="6" fillId="0" borderId="13" xfId="0" applyNumberFormat="1" applyFont="1" applyBorder="1" applyAlignment="1">
      <alignment horizontal="right"/>
    </xf>
    <xf numFmtId="0" fontId="0" fillId="0" borderId="1" xfId="0" applyFont="1" applyBorder="1" applyAlignment="1">
      <alignment horizontal="left" vertical="center"/>
    </xf>
    <xf numFmtId="168" fontId="0" fillId="0" borderId="12" xfId="0" applyNumberFormat="1" applyFont="1" applyBorder="1" applyAlignment="1">
      <alignment horizontal="right"/>
    </xf>
    <xf numFmtId="168" fontId="0" fillId="0" borderId="13" xfId="0" applyNumberFormat="1" applyFont="1" applyBorder="1" applyAlignment="1">
      <alignment horizontal="right"/>
    </xf>
    <xf numFmtId="168" fontId="5" fillId="0" borderId="12" xfId="0" applyNumberFormat="1" applyFont="1" applyBorder="1" applyAlignment="1">
      <alignment horizontal="right"/>
    </xf>
    <xf numFmtId="168" fontId="5" fillId="0" borderId="13" xfId="0" applyNumberFormat="1" applyFont="1" applyBorder="1" applyAlignment="1">
      <alignment horizontal="right"/>
    </xf>
    <xf numFmtId="168" fontId="0" fillId="0" borderId="14" xfId="0" applyNumberFormat="1" applyFont="1" applyBorder="1" applyAlignment="1">
      <alignment horizontal="right"/>
    </xf>
    <xf numFmtId="168" fontId="0" fillId="0" borderId="15" xfId="0" applyNumberFormat="1" applyFont="1" applyBorder="1" applyAlignment="1">
      <alignment horizontal="right"/>
    </xf>
    <xf numFmtId="49" fontId="15" fillId="2" borderId="5" xfId="0" applyNumberFormat="1" applyFont="1" applyFill="1" applyBorder="1" applyAlignment="1">
      <alignment vertical="top"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12"/>
  <sheetViews>
    <sheetView zoomScale="75" zoomScaleNormal="75" workbookViewId="0" topLeftCell="A112">
      <selection activeCell="H32" sqref="H32"/>
    </sheetView>
  </sheetViews>
  <sheetFormatPr defaultColWidth="9.140625" defaultRowHeight="12.75"/>
  <cols>
    <col min="1" max="1" width="7.00390625" style="63" customWidth="1"/>
    <col min="2" max="2" width="6.28125" style="63" customWidth="1"/>
    <col min="3" max="3" width="25.57421875" style="64" hidden="1" customWidth="1"/>
    <col min="4" max="4" width="0" style="39" hidden="1" customWidth="1"/>
    <col min="5" max="5" width="7.28125" style="39" customWidth="1"/>
    <col min="6" max="6" width="12.00390625" style="65" customWidth="1"/>
    <col min="7" max="7" width="11.140625" style="59" customWidth="1"/>
    <col min="8" max="8" width="15.28125" style="39" customWidth="1"/>
    <col min="9" max="9" width="12.7109375" style="39" customWidth="1"/>
    <col min="10" max="10" width="14.421875" style="39" customWidth="1"/>
    <col min="11" max="16384" width="12.140625" style="39" customWidth="1"/>
  </cols>
  <sheetData>
    <row r="1" spans="1:10" ht="45">
      <c r="A1" s="34" t="s">
        <v>333</v>
      </c>
      <c r="B1" s="34" t="s">
        <v>455</v>
      </c>
      <c r="C1" s="34" t="s">
        <v>334</v>
      </c>
      <c r="D1" s="34" t="s">
        <v>640</v>
      </c>
      <c r="E1" s="35" t="s">
        <v>332</v>
      </c>
      <c r="F1" s="36" t="s">
        <v>439</v>
      </c>
      <c r="G1" s="37" t="s">
        <v>440</v>
      </c>
      <c r="H1" s="35" t="s">
        <v>447</v>
      </c>
      <c r="I1" s="38" t="s">
        <v>441</v>
      </c>
      <c r="J1" s="35" t="s">
        <v>442</v>
      </c>
    </row>
    <row r="2" spans="1:10" ht="123.75">
      <c r="A2" s="40" t="s">
        <v>641</v>
      </c>
      <c r="B2" s="40"/>
      <c r="C2" s="41" t="s">
        <v>443</v>
      </c>
      <c r="D2" s="42" t="s">
        <v>642</v>
      </c>
      <c r="E2" s="43">
        <v>900</v>
      </c>
      <c r="F2" s="44">
        <v>21.1</v>
      </c>
      <c r="G2" s="42" t="s">
        <v>263</v>
      </c>
      <c r="H2" s="45">
        <f>E2*F2</f>
        <v>18990</v>
      </c>
      <c r="I2" s="44">
        <f>H2*21%</f>
        <v>3987.8999999999996</v>
      </c>
      <c r="J2" s="44">
        <f>H2+I2</f>
        <v>22977.9</v>
      </c>
    </row>
    <row r="3" spans="1:10" ht="90">
      <c r="A3" s="34" t="s">
        <v>641</v>
      </c>
      <c r="B3" s="34"/>
      <c r="C3" s="46" t="s">
        <v>444</v>
      </c>
      <c r="D3" s="47"/>
      <c r="E3" s="48"/>
      <c r="F3" s="35"/>
      <c r="G3" s="49"/>
      <c r="H3" s="50"/>
      <c r="I3" s="50"/>
      <c r="J3" s="50"/>
    </row>
    <row r="4" spans="1:10" ht="56.25">
      <c r="A4" s="34" t="s">
        <v>643</v>
      </c>
      <c r="B4" s="34"/>
      <c r="C4" s="46" t="s">
        <v>445</v>
      </c>
      <c r="D4" s="47" t="s">
        <v>446</v>
      </c>
      <c r="E4" s="48">
        <v>600</v>
      </c>
      <c r="F4" s="49">
        <v>9.79</v>
      </c>
      <c r="G4" s="47" t="s">
        <v>448</v>
      </c>
      <c r="H4" s="51">
        <f>E4*F4</f>
        <v>5873.999999999999</v>
      </c>
      <c r="I4" s="50">
        <f aca="true" t="shared" si="0" ref="I4:I21">H4*21%</f>
        <v>1233.5399999999997</v>
      </c>
      <c r="J4" s="50">
        <f aca="true" t="shared" si="1" ref="J4:J21">H4+I4</f>
        <v>7107.539999999999</v>
      </c>
    </row>
    <row r="5" spans="1:10" ht="22.5">
      <c r="A5" s="34" t="s">
        <v>644</v>
      </c>
      <c r="B5" s="34"/>
      <c r="C5" s="46" t="s">
        <v>452</v>
      </c>
      <c r="D5" s="47" t="s">
        <v>645</v>
      </c>
      <c r="E5" s="48">
        <v>7800</v>
      </c>
      <c r="F5" s="50">
        <v>2.16</v>
      </c>
      <c r="G5" s="47" t="s">
        <v>453</v>
      </c>
      <c r="H5" s="51">
        <f>E5*F5</f>
        <v>16848</v>
      </c>
      <c r="I5" s="50">
        <f t="shared" si="0"/>
        <v>3538.08</v>
      </c>
      <c r="J5" s="50">
        <f t="shared" si="1"/>
        <v>20386.08</v>
      </c>
    </row>
    <row r="6" spans="1:10" ht="45">
      <c r="A6" s="34" t="s">
        <v>646</v>
      </c>
      <c r="B6" s="34" t="s">
        <v>647</v>
      </c>
      <c r="C6" s="46" t="s">
        <v>456</v>
      </c>
      <c r="D6" s="47" t="s">
        <v>454</v>
      </c>
      <c r="E6" s="48">
        <v>900</v>
      </c>
      <c r="F6" s="50">
        <v>10.7</v>
      </c>
      <c r="G6" s="47" t="s">
        <v>457</v>
      </c>
      <c r="H6" s="50">
        <f>E6*F6</f>
        <v>9630</v>
      </c>
      <c r="I6" s="50">
        <f t="shared" si="0"/>
        <v>2022.3</v>
      </c>
      <c r="J6" s="50">
        <f t="shared" si="1"/>
        <v>11652.3</v>
      </c>
    </row>
    <row r="7" spans="1:10" ht="33.75">
      <c r="A7" s="34" t="s">
        <v>646</v>
      </c>
      <c r="B7" s="34" t="s">
        <v>648</v>
      </c>
      <c r="C7" s="46" t="s">
        <v>458</v>
      </c>
      <c r="D7" s="47" t="s">
        <v>454</v>
      </c>
      <c r="E7" s="48">
        <v>660</v>
      </c>
      <c r="F7" s="50">
        <v>2.069</v>
      </c>
      <c r="G7" s="47" t="s">
        <v>457</v>
      </c>
      <c r="H7" s="50">
        <f>E7*F7</f>
        <v>1365.54</v>
      </c>
      <c r="I7" s="50">
        <f t="shared" si="0"/>
        <v>286.7634</v>
      </c>
      <c r="J7" s="50">
        <f t="shared" si="1"/>
        <v>1652.3034</v>
      </c>
    </row>
    <row r="8" spans="1:10" ht="11.25">
      <c r="A8" s="34"/>
      <c r="B8" s="34"/>
      <c r="C8" s="46"/>
      <c r="D8" s="47"/>
      <c r="E8" s="48"/>
      <c r="F8" s="166" t="s">
        <v>255</v>
      </c>
      <c r="G8" s="167"/>
      <c r="H8" s="51">
        <f>SUM(H6:H7)</f>
        <v>10995.54</v>
      </c>
      <c r="I8" s="50">
        <f t="shared" si="0"/>
        <v>2309.0634</v>
      </c>
      <c r="J8" s="50">
        <f t="shared" si="1"/>
        <v>13304.6034</v>
      </c>
    </row>
    <row r="9" spans="1:10" ht="78.75">
      <c r="A9" s="34" t="s">
        <v>649</v>
      </c>
      <c r="B9" s="34"/>
      <c r="C9" s="46" t="s">
        <v>463</v>
      </c>
      <c r="D9" s="52" t="s">
        <v>464</v>
      </c>
      <c r="E9" s="48">
        <v>300</v>
      </c>
      <c r="F9" s="50">
        <v>2.66</v>
      </c>
      <c r="G9" s="47" t="s">
        <v>466</v>
      </c>
      <c r="H9" s="51">
        <f>E9*F9</f>
        <v>798</v>
      </c>
      <c r="I9" s="50">
        <f t="shared" si="0"/>
        <v>167.57999999999998</v>
      </c>
      <c r="J9" s="50">
        <f t="shared" si="1"/>
        <v>965.5799999999999</v>
      </c>
    </row>
    <row r="10" spans="1:10" ht="45">
      <c r="A10" s="34" t="s">
        <v>650</v>
      </c>
      <c r="B10" s="34"/>
      <c r="C10" s="46" t="s">
        <v>130</v>
      </c>
      <c r="D10" s="53" t="s">
        <v>651</v>
      </c>
      <c r="E10" s="48">
        <v>4680</v>
      </c>
      <c r="F10" s="50">
        <v>11.98</v>
      </c>
      <c r="G10" s="47" t="s">
        <v>757</v>
      </c>
      <c r="H10" s="51">
        <f>E10*F10</f>
        <v>56066.4</v>
      </c>
      <c r="I10" s="50">
        <f t="shared" si="0"/>
        <v>11773.944</v>
      </c>
      <c r="J10" s="50">
        <f t="shared" si="1"/>
        <v>67840.344</v>
      </c>
    </row>
    <row r="11" spans="1:10" ht="45">
      <c r="A11" s="34" t="s">
        <v>652</v>
      </c>
      <c r="B11" s="34" t="s">
        <v>647</v>
      </c>
      <c r="C11" s="46" t="s">
        <v>758</v>
      </c>
      <c r="D11" s="52" t="s">
        <v>651</v>
      </c>
      <c r="E11" s="48">
        <v>150</v>
      </c>
      <c r="F11" s="50">
        <v>0.98</v>
      </c>
      <c r="G11" s="47" t="s">
        <v>759</v>
      </c>
      <c r="H11" s="50">
        <f>E11*F11</f>
        <v>147</v>
      </c>
      <c r="I11" s="50">
        <f t="shared" si="0"/>
        <v>30.869999999999997</v>
      </c>
      <c r="J11" s="50">
        <f t="shared" si="1"/>
        <v>177.87</v>
      </c>
    </row>
    <row r="12" spans="1:10" ht="45">
      <c r="A12" s="34" t="s">
        <v>652</v>
      </c>
      <c r="B12" s="34" t="s">
        <v>648</v>
      </c>
      <c r="C12" s="46" t="s">
        <v>760</v>
      </c>
      <c r="D12" s="52" t="s">
        <v>651</v>
      </c>
      <c r="E12" s="48">
        <v>4650</v>
      </c>
      <c r="F12" s="50">
        <v>2.4</v>
      </c>
      <c r="G12" s="47" t="s">
        <v>759</v>
      </c>
      <c r="H12" s="50">
        <f>E12*F12</f>
        <v>11160</v>
      </c>
      <c r="I12" s="50">
        <f t="shared" si="0"/>
        <v>2343.6</v>
      </c>
      <c r="J12" s="50">
        <f t="shared" si="1"/>
        <v>13503.6</v>
      </c>
    </row>
    <row r="13" spans="1:10" ht="112.5">
      <c r="A13" s="34" t="s">
        <v>652</v>
      </c>
      <c r="B13" s="34" t="s">
        <v>653</v>
      </c>
      <c r="C13" s="46" t="s">
        <v>761</v>
      </c>
      <c r="D13" s="52" t="s">
        <v>762</v>
      </c>
      <c r="E13" s="48">
        <v>600</v>
      </c>
      <c r="F13" s="50">
        <v>0.54</v>
      </c>
      <c r="G13" s="47" t="s">
        <v>759</v>
      </c>
      <c r="H13" s="50">
        <f>E13*F13</f>
        <v>324</v>
      </c>
      <c r="I13" s="50">
        <f t="shared" si="0"/>
        <v>68.03999999999999</v>
      </c>
      <c r="J13" s="50">
        <f t="shared" si="1"/>
        <v>392.03999999999996</v>
      </c>
    </row>
    <row r="14" spans="1:10" ht="11.25">
      <c r="A14" s="34"/>
      <c r="B14" s="34"/>
      <c r="C14" s="46"/>
      <c r="D14" s="52"/>
      <c r="E14" s="48"/>
      <c r="F14" s="162" t="s">
        <v>255</v>
      </c>
      <c r="G14" s="163"/>
      <c r="H14" s="51">
        <f>SUM(H11:H13)</f>
        <v>11631</v>
      </c>
      <c r="I14" s="50">
        <f t="shared" si="0"/>
        <v>2442.5099999999998</v>
      </c>
      <c r="J14" s="50">
        <f t="shared" si="1"/>
        <v>14073.51</v>
      </c>
    </row>
    <row r="15" spans="1:10" ht="64.5" customHeight="1">
      <c r="A15" s="34" t="s">
        <v>654</v>
      </c>
      <c r="B15" s="34"/>
      <c r="C15" s="46" t="s">
        <v>256</v>
      </c>
      <c r="D15" s="52" t="s">
        <v>257</v>
      </c>
      <c r="E15" s="48">
        <v>210</v>
      </c>
      <c r="F15" s="50">
        <v>35.7</v>
      </c>
      <c r="G15" s="47" t="s">
        <v>773</v>
      </c>
      <c r="H15" s="51">
        <f aca="true" t="shared" si="2" ref="H15:H20">E15*F15</f>
        <v>7497.000000000001</v>
      </c>
      <c r="I15" s="50">
        <f t="shared" si="0"/>
        <v>1574.3700000000001</v>
      </c>
      <c r="J15" s="50">
        <f t="shared" si="1"/>
        <v>9071.37</v>
      </c>
    </row>
    <row r="16" spans="1:11" ht="33.75">
      <c r="A16" s="34" t="s">
        <v>655</v>
      </c>
      <c r="B16" s="34"/>
      <c r="C16" s="46" t="s">
        <v>763</v>
      </c>
      <c r="D16" s="52" t="s">
        <v>764</v>
      </c>
      <c r="E16" s="48">
        <v>1350</v>
      </c>
      <c r="F16" s="50">
        <v>6.8</v>
      </c>
      <c r="G16" s="47" t="s">
        <v>759</v>
      </c>
      <c r="H16" s="51">
        <f t="shared" si="2"/>
        <v>9180</v>
      </c>
      <c r="I16" s="50">
        <f t="shared" si="0"/>
        <v>1927.8</v>
      </c>
      <c r="J16" s="50">
        <f t="shared" si="1"/>
        <v>11107.8</v>
      </c>
      <c r="K16" s="50"/>
    </row>
    <row r="17" spans="1:10" ht="45">
      <c r="A17" s="34" t="s">
        <v>656</v>
      </c>
      <c r="B17" s="34" t="s">
        <v>657</v>
      </c>
      <c r="C17" s="46" t="s">
        <v>459</v>
      </c>
      <c r="D17" s="52" t="s">
        <v>454</v>
      </c>
      <c r="E17" s="48">
        <v>132300</v>
      </c>
      <c r="F17" s="50">
        <v>0.38</v>
      </c>
      <c r="G17" s="47" t="s">
        <v>457</v>
      </c>
      <c r="H17" s="50">
        <f t="shared" si="2"/>
        <v>50274</v>
      </c>
      <c r="I17" s="50">
        <f t="shared" si="0"/>
        <v>10557.539999999999</v>
      </c>
      <c r="J17" s="50">
        <f t="shared" si="1"/>
        <v>60831.54</v>
      </c>
    </row>
    <row r="18" spans="1:10" ht="45">
      <c r="A18" s="34" t="s">
        <v>656</v>
      </c>
      <c r="B18" s="34" t="s">
        <v>659</v>
      </c>
      <c r="C18" s="46" t="s">
        <v>460</v>
      </c>
      <c r="D18" s="52" t="s">
        <v>658</v>
      </c>
      <c r="E18" s="48">
        <v>300</v>
      </c>
      <c r="F18" s="50">
        <v>6.58</v>
      </c>
      <c r="G18" s="47" t="s">
        <v>457</v>
      </c>
      <c r="H18" s="50">
        <f t="shared" si="2"/>
        <v>1974</v>
      </c>
      <c r="I18" s="50">
        <f t="shared" si="0"/>
        <v>414.53999999999996</v>
      </c>
      <c r="J18" s="50">
        <f t="shared" si="1"/>
        <v>2388.54</v>
      </c>
    </row>
    <row r="19" spans="1:10" ht="67.5">
      <c r="A19" s="34" t="s">
        <v>656</v>
      </c>
      <c r="B19" s="34" t="s">
        <v>660</v>
      </c>
      <c r="C19" s="46" t="s">
        <v>461</v>
      </c>
      <c r="D19" s="52" t="s">
        <v>664</v>
      </c>
      <c r="E19" s="48">
        <v>1350</v>
      </c>
      <c r="F19" s="50">
        <v>8.1</v>
      </c>
      <c r="G19" s="47" t="s">
        <v>457</v>
      </c>
      <c r="H19" s="50">
        <f t="shared" si="2"/>
        <v>10935</v>
      </c>
      <c r="I19" s="50">
        <f t="shared" si="0"/>
        <v>2296.35</v>
      </c>
      <c r="J19" s="50">
        <f t="shared" si="1"/>
        <v>13231.35</v>
      </c>
    </row>
    <row r="20" spans="1:10" ht="67.5">
      <c r="A20" s="34" t="s">
        <v>656</v>
      </c>
      <c r="B20" s="34" t="s">
        <v>661</v>
      </c>
      <c r="C20" s="46" t="s">
        <v>462</v>
      </c>
      <c r="D20" s="52" t="s">
        <v>664</v>
      </c>
      <c r="E20" s="48">
        <v>750</v>
      </c>
      <c r="F20" s="50">
        <v>8.1</v>
      </c>
      <c r="G20" s="47" t="s">
        <v>457</v>
      </c>
      <c r="H20" s="50">
        <f t="shared" si="2"/>
        <v>6075</v>
      </c>
      <c r="I20" s="50">
        <f t="shared" si="0"/>
        <v>1275.75</v>
      </c>
      <c r="J20" s="50">
        <f t="shared" si="1"/>
        <v>7350.75</v>
      </c>
    </row>
    <row r="21" spans="1:10" ht="11.25">
      <c r="A21" s="34"/>
      <c r="B21" s="34"/>
      <c r="C21" s="46"/>
      <c r="D21" s="52"/>
      <c r="E21" s="48"/>
      <c r="F21" s="162" t="s">
        <v>255</v>
      </c>
      <c r="G21" s="163"/>
      <c r="H21" s="51">
        <f>SUM(H17:H20)</f>
        <v>69258</v>
      </c>
      <c r="I21" s="50">
        <f t="shared" si="0"/>
        <v>14544.18</v>
      </c>
      <c r="J21" s="50">
        <f t="shared" si="1"/>
        <v>83802.18</v>
      </c>
    </row>
    <row r="22" spans="1:10" ht="45">
      <c r="A22" s="34" t="s">
        <v>662</v>
      </c>
      <c r="B22" s="34" t="s">
        <v>647</v>
      </c>
      <c r="C22" s="46" t="s">
        <v>663</v>
      </c>
      <c r="D22" s="52" t="s">
        <v>664</v>
      </c>
      <c r="E22" s="48">
        <v>42000</v>
      </c>
      <c r="F22" s="49" t="s">
        <v>770</v>
      </c>
      <c r="G22" s="47"/>
      <c r="H22" s="54"/>
      <c r="I22" s="54"/>
      <c r="J22" s="54"/>
    </row>
    <row r="23" spans="1:10" ht="45">
      <c r="A23" s="34" t="s">
        <v>662</v>
      </c>
      <c r="B23" s="34" t="s">
        <v>648</v>
      </c>
      <c r="C23" s="46" t="s">
        <v>665</v>
      </c>
      <c r="D23" s="52" t="s">
        <v>664</v>
      </c>
      <c r="E23" s="48">
        <v>8250</v>
      </c>
      <c r="F23" s="49" t="s">
        <v>770</v>
      </c>
      <c r="G23" s="47"/>
      <c r="H23" s="54"/>
      <c r="I23" s="54"/>
      <c r="J23" s="54"/>
    </row>
    <row r="24" spans="1:10" ht="45">
      <c r="A24" s="34" t="s">
        <v>662</v>
      </c>
      <c r="B24" s="34" t="s">
        <v>660</v>
      </c>
      <c r="C24" s="46" t="s">
        <v>666</v>
      </c>
      <c r="D24" s="52" t="s">
        <v>664</v>
      </c>
      <c r="E24" s="48">
        <v>1140</v>
      </c>
      <c r="F24" s="49" t="s">
        <v>770</v>
      </c>
      <c r="G24" s="47"/>
      <c r="H24" s="54"/>
      <c r="I24" s="54"/>
      <c r="J24" s="54"/>
    </row>
    <row r="25" spans="1:10" ht="45">
      <c r="A25" s="34" t="s">
        <v>667</v>
      </c>
      <c r="B25" s="34" t="s">
        <v>668</v>
      </c>
      <c r="C25" s="46" t="s">
        <v>669</v>
      </c>
      <c r="D25" s="52" t="s">
        <v>670</v>
      </c>
      <c r="E25" s="48">
        <v>21000</v>
      </c>
      <c r="F25" s="49" t="s">
        <v>770</v>
      </c>
      <c r="G25" s="47"/>
      <c r="H25" s="54"/>
      <c r="I25" s="54"/>
      <c r="J25" s="54"/>
    </row>
    <row r="26" spans="1:10" ht="45">
      <c r="A26" s="34" t="s">
        <v>667</v>
      </c>
      <c r="B26" s="34" t="s">
        <v>668</v>
      </c>
      <c r="C26" s="46" t="s">
        <v>671</v>
      </c>
      <c r="D26" s="52"/>
      <c r="E26" s="48">
        <v>0</v>
      </c>
      <c r="F26" s="49" t="s">
        <v>770</v>
      </c>
      <c r="G26" s="47"/>
      <c r="H26" s="54"/>
      <c r="I26" s="54"/>
      <c r="J26" s="54"/>
    </row>
    <row r="27" spans="1:10" ht="33.75">
      <c r="A27" s="34" t="s">
        <v>672</v>
      </c>
      <c r="B27" s="34"/>
      <c r="C27" s="46" t="s">
        <v>771</v>
      </c>
      <c r="D27" s="52" t="s">
        <v>772</v>
      </c>
      <c r="E27" s="48">
        <v>2400</v>
      </c>
      <c r="F27" s="50">
        <v>3.1</v>
      </c>
      <c r="G27" s="47" t="s">
        <v>773</v>
      </c>
      <c r="H27" s="51">
        <f>E27*F27</f>
        <v>7440</v>
      </c>
      <c r="I27" s="50">
        <f>H27*21%</f>
        <v>1562.3999999999999</v>
      </c>
      <c r="J27" s="50">
        <f>H27+I27</f>
        <v>9002.4</v>
      </c>
    </row>
    <row r="28" spans="1:10" ht="22.5">
      <c r="A28" s="34" t="s">
        <v>673</v>
      </c>
      <c r="B28" s="34"/>
      <c r="C28" s="46" t="s">
        <v>674</v>
      </c>
      <c r="D28" s="52" t="s">
        <v>675</v>
      </c>
      <c r="E28" s="48">
        <v>600</v>
      </c>
      <c r="F28" s="49" t="s">
        <v>770</v>
      </c>
      <c r="G28" s="47"/>
      <c r="H28" s="54"/>
      <c r="I28" s="54"/>
      <c r="J28" s="54"/>
    </row>
    <row r="29" spans="1:10" ht="78.75">
      <c r="A29" s="34" t="s">
        <v>676</v>
      </c>
      <c r="B29" s="34"/>
      <c r="C29" s="46" t="s">
        <v>677</v>
      </c>
      <c r="D29" s="52" t="s">
        <v>678</v>
      </c>
      <c r="E29" s="48">
        <v>30</v>
      </c>
      <c r="F29" s="49" t="s">
        <v>770</v>
      </c>
      <c r="G29" s="47"/>
      <c r="H29" s="54"/>
      <c r="I29" s="54"/>
      <c r="J29" s="54"/>
    </row>
    <row r="30" spans="1:10" ht="101.25">
      <c r="A30" s="34" t="s">
        <v>679</v>
      </c>
      <c r="B30" s="34" t="s">
        <v>657</v>
      </c>
      <c r="C30" s="46" t="s">
        <v>166</v>
      </c>
      <c r="D30" s="52" t="s">
        <v>680</v>
      </c>
      <c r="E30" s="48">
        <v>30</v>
      </c>
      <c r="F30" s="50">
        <v>190</v>
      </c>
      <c r="G30" s="47" t="s">
        <v>164</v>
      </c>
      <c r="H30" s="50">
        <f>E30*F30</f>
        <v>5700</v>
      </c>
      <c r="I30" s="50">
        <f>H30*4%</f>
        <v>228</v>
      </c>
      <c r="J30" s="50">
        <f>H30+I30</f>
        <v>5928</v>
      </c>
    </row>
    <row r="31" spans="1:10" ht="123.75">
      <c r="A31" s="34" t="s">
        <v>679</v>
      </c>
      <c r="B31" s="34" t="s">
        <v>659</v>
      </c>
      <c r="C31" s="46" t="s">
        <v>165</v>
      </c>
      <c r="D31" s="52" t="s">
        <v>680</v>
      </c>
      <c r="E31" s="48">
        <v>150</v>
      </c>
      <c r="F31" s="50">
        <v>210</v>
      </c>
      <c r="G31" s="47" t="s">
        <v>164</v>
      </c>
      <c r="H31" s="50">
        <f>E31*F31</f>
        <v>31500</v>
      </c>
      <c r="I31" s="50">
        <f>H31*4%</f>
        <v>1260</v>
      </c>
      <c r="J31" s="50">
        <f>H31+I31</f>
        <v>32760</v>
      </c>
    </row>
    <row r="32" spans="1:10" ht="11.25">
      <c r="A32" s="34"/>
      <c r="B32" s="34"/>
      <c r="C32" s="46"/>
      <c r="D32" s="52"/>
      <c r="E32" s="48"/>
      <c r="F32" s="162" t="s">
        <v>255</v>
      </c>
      <c r="G32" s="163"/>
      <c r="H32" s="51">
        <f>SUM(H30:H31)</f>
        <v>37200</v>
      </c>
      <c r="I32" s="50">
        <f>SUM(I30:I31)</f>
        <v>1488</v>
      </c>
      <c r="J32" s="50">
        <f>SUM(J30:J31)</f>
        <v>38688</v>
      </c>
    </row>
    <row r="33" spans="1:10" ht="67.5">
      <c r="A33" s="34" t="s">
        <v>681</v>
      </c>
      <c r="B33" s="34" t="s">
        <v>657</v>
      </c>
      <c r="C33" s="46" t="s">
        <v>169</v>
      </c>
      <c r="D33" s="52" t="s">
        <v>682</v>
      </c>
      <c r="E33" s="48">
        <v>2250</v>
      </c>
      <c r="F33" s="50">
        <v>0.21</v>
      </c>
      <c r="G33" s="47" t="s">
        <v>233</v>
      </c>
      <c r="H33" s="50">
        <f>E33*F33</f>
        <v>472.5</v>
      </c>
      <c r="I33" s="50">
        <f>H33*4%</f>
        <v>18.900000000000002</v>
      </c>
      <c r="J33" s="50">
        <f>H33+I33</f>
        <v>491.4</v>
      </c>
    </row>
    <row r="34" spans="1:10" ht="90">
      <c r="A34" s="34" t="s">
        <v>681</v>
      </c>
      <c r="B34" s="34" t="s">
        <v>659</v>
      </c>
      <c r="C34" s="46" t="s">
        <v>234</v>
      </c>
      <c r="D34" s="52" t="s">
        <v>682</v>
      </c>
      <c r="E34" s="48">
        <v>37650</v>
      </c>
      <c r="F34" s="50">
        <v>0.21</v>
      </c>
      <c r="G34" s="47" t="s">
        <v>233</v>
      </c>
      <c r="H34" s="50">
        <f>E34*F34</f>
        <v>7906.5</v>
      </c>
      <c r="I34" s="50">
        <f>H34*4%</f>
        <v>316.26</v>
      </c>
      <c r="J34" s="50">
        <f>H34+I34</f>
        <v>8222.76</v>
      </c>
    </row>
    <row r="35" spans="1:10" ht="11.25">
      <c r="A35" s="40"/>
      <c r="B35" s="40"/>
      <c r="C35" s="41"/>
      <c r="D35" s="55"/>
      <c r="E35" s="43"/>
      <c r="F35" s="164" t="s">
        <v>255</v>
      </c>
      <c r="G35" s="165"/>
      <c r="H35" s="45">
        <f>SUM(H33:H34)</f>
        <v>8379</v>
      </c>
      <c r="I35" s="44">
        <f>H35*4%</f>
        <v>335.16</v>
      </c>
      <c r="J35" s="44">
        <f>H35+I35</f>
        <v>8714.16</v>
      </c>
    </row>
    <row r="36" spans="1:10" ht="45">
      <c r="A36" s="34" t="s">
        <v>683</v>
      </c>
      <c r="B36" s="34" t="s">
        <v>657</v>
      </c>
      <c r="C36" s="46" t="s">
        <v>684</v>
      </c>
      <c r="D36" s="52" t="s">
        <v>685</v>
      </c>
      <c r="E36" s="48">
        <v>15600</v>
      </c>
      <c r="F36" s="49" t="s">
        <v>770</v>
      </c>
      <c r="G36" s="47"/>
      <c r="H36" s="54"/>
      <c r="I36" s="54"/>
      <c r="J36" s="54"/>
    </row>
    <row r="37" spans="1:10" ht="33.75">
      <c r="A37" s="34" t="s">
        <v>683</v>
      </c>
      <c r="B37" s="34" t="s">
        <v>659</v>
      </c>
      <c r="C37" s="46" t="s">
        <v>686</v>
      </c>
      <c r="D37" s="52" t="s">
        <v>685</v>
      </c>
      <c r="E37" s="48">
        <v>1500</v>
      </c>
      <c r="F37" s="49" t="s">
        <v>770</v>
      </c>
      <c r="G37" s="47"/>
      <c r="H37" s="54"/>
      <c r="I37" s="54"/>
      <c r="J37" s="54"/>
    </row>
    <row r="38" spans="1:10" ht="45">
      <c r="A38" s="34" t="s">
        <v>683</v>
      </c>
      <c r="B38" s="34" t="s">
        <v>660</v>
      </c>
      <c r="C38" s="46" t="s">
        <v>687</v>
      </c>
      <c r="D38" s="52" t="s">
        <v>685</v>
      </c>
      <c r="E38" s="48">
        <v>18600</v>
      </c>
      <c r="F38" s="49" t="s">
        <v>770</v>
      </c>
      <c r="G38" s="47"/>
      <c r="H38" s="54"/>
      <c r="I38" s="54"/>
      <c r="J38" s="54"/>
    </row>
    <row r="39" spans="1:10" ht="45">
      <c r="A39" s="34" t="s">
        <v>683</v>
      </c>
      <c r="B39" s="34" t="s">
        <v>661</v>
      </c>
      <c r="C39" s="46" t="s">
        <v>688</v>
      </c>
      <c r="D39" s="52" t="s">
        <v>685</v>
      </c>
      <c r="E39" s="48">
        <v>216600</v>
      </c>
      <c r="F39" s="49" t="s">
        <v>770</v>
      </c>
      <c r="G39" s="47"/>
      <c r="H39" s="54"/>
      <c r="I39" s="54"/>
      <c r="J39" s="54"/>
    </row>
    <row r="40" spans="1:10" ht="33.75">
      <c r="A40" s="34" t="s">
        <v>683</v>
      </c>
      <c r="B40" s="34" t="s">
        <v>689</v>
      </c>
      <c r="C40" s="46" t="s">
        <v>690</v>
      </c>
      <c r="D40" s="52" t="s">
        <v>685</v>
      </c>
      <c r="E40" s="48">
        <v>3150</v>
      </c>
      <c r="F40" s="49" t="s">
        <v>770</v>
      </c>
      <c r="G40" s="47"/>
      <c r="H40" s="54"/>
      <c r="I40" s="54"/>
      <c r="J40" s="54"/>
    </row>
    <row r="41" spans="1:10" ht="33.75">
      <c r="A41" s="34" t="s">
        <v>683</v>
      </c>
      <c r="B41" s="34" t="s">
        <v>691</v>
      </c>
      <c r="C41" s="46" t="s">
        <v>692</v>
      </c>
      <c r="D41" s="52" t="s">
        <v>685</v>
      </c>
      <c r="E41" s="48">
        <v>600</v>
      </c>
      <c r="F41" s="49" t="s">
        <v>770</v>
      </c>
      <c r="G41" s="47"/>
      <c r="H41" s="54"/>
      <c r="I41" s="54"/>
      <c r="J41" s="54"/>
    </row>
    <row r="42" spans="1:10" ht="45">
      <c r="A42" s="34" t="s">
        <v>683</v>
      </c>
      <c r="B42" s="34" t="s">
        <v>693</v>
      </c>
      <c r="C42" s="46" t="s">
        <v>694</v>
      </c>
      <c r="D42" s="52" t="s">
        <v>685</v>
      </c>
      <c r="E42" s="48">
        <v>6990</v>
      </c>
      <c r="F42" s="49" t="s">
        <v>770</v>
      </c>
      <c r="G42" s="47"/>
      <c r="H42" s="54"/>
      <c r="I42" s="54"/>
      <c r="J42" s="54"/>
    </row>
    <row r="43" spans="1:10" ht="78.75">
      <c r="A43" s="34" t="s">
        <v>695</v>
      </c>
      <c r="B43" s="34" t="s">
        <v>657</v>
      </c>
      <c r="C43" s="46" t="s">
        <v>765</v>
      </c>
      <c r="D43" s="52" t="s">
        <v>766</v>
      </c>
      <c r="E43" s="48">
        <v>97200</v>
      </c>
      <c r="F43" s="50">
        <v>0.42</v>
      </c>
      <c r="G43" s="47" t="s">
        <v>759</v>
      </c>
      <c r="H43" s="50">
        <f>E43*F43</f>
        <v>40824</v>
      </c>
      <c r="I43" s="50">
        <f>H43*21%</f>
        <v>8573.039999999999</v>
      </c>
      <c r="J43" s="50">
        <f>H43+I43</f>
        <v>49397.04</v>
      </c>
    </row>
    <row r="44" spans="1:10" ht="67.5">
      <c r="A44" s="34" t="s">
        <v>695</v>
      </c>
      <c r="B44" s="34" t="s">
        <v>659</v>
      </c>
      <c r="C44" s="46" t="s">
        <v>767</v>
      </c>
      <c r="D44" s="52" t="s">
        <v>766</v>
      </c>
      <c r="E44" s="48">
        <v>8100</v>
      </c>
      <c r="F44" s="50">
        <v>0.42</v>
      </c>
      <c r="G44" s="47" t="s">
        <v>759</v>
      </c>
      <c r="H44" s="50">
        <f>E44*F44</f>
        <v>3402</v>
      </c>
      <c r="I44" s="50">
        <f>H44*21%</f>
        <v>714.42</v>
      </c>
      <c r="J44" s="50">
        <f>H44+I44</f>
        <v>4116.42</v>
      </c>
    </row>
    <row r="45" spans="1:10" ht="11.25">
      <c r="A45" s="34"/>
      <c r="B45" s="34"/>
      <c r="C45" s="46"/>
      <c r="D45" s="52"/>
      <c r="E45" s="48"/>
      <c r="F45" s="162" t="s">
        <v>255</v>
      </c>
      <c r="G45" s="163"/>
      <c r="H45" s="51">
        <f>SUM(H43:H44)</f>
        <v>44226</v>
      </c>
      <c r="I45" s="50">
        <f>SUM(I43:I44)</f>
        <v>9287.46</v>
      </c>
      <c r="J45" s="50">
        <f>SUM(J43:J44)</f>
        <v>53513.46</v>
      </c>
    </row>
    <row r="46" spans="1:10" ht="101.25">
      <c r="A46" s="34" t="s">
        <v>696</v>
      </c>
      <c r="B46" s="34"/>
      <c r="C46" s="46" t="s">
        <v>465</v>
      </c>
      <c r="D46" s="52" t="s">
        <v>697</v>
      </c>
      <c r="E46" s="48">
        <v>450</v>
      </c>
      <c r="F46" s="50">
        <v>8.27</v>
      </c>
      <c r="G46" s="47" t="s">
        <v>466</v>
      </c>
      <c r="H46" s="51">
        <f>E46*F46</f>
        <v>3721.5</v>
      </c>
      <c r="I46" s="50">
        <f aca="true" t="shared" si="3" ref="I46:I51">H46*21%</f>
        <v>781.515</v>
      </c>
      <c r="J46" s="50">
        <f aca="true" t="shared" si="4" ref="J46:J51">H46+I46</f>
        <v>4503.015</v>
      </c>
    </row>
    <row r="47" spans="1:10" ht="101.25">
      <c r="A47" s="34" t="s">
        <v>698</v>
      </c>
      <c r="B47" s="34"/>
      <c r="C47" s="46" t="s">
        <v>467</v>
      </c>
      <c r="D47" s="52" t="s">
        <v>699</v>
      </c>
      <c r="E47" s="48">
        <v>600</v>
      </c>
      <c r="F47" s="50">
        <v>5.61</v>
      </c>
      <c r="G47" s="47" t="s">
        <v>466</v>
      </c>
      <c r="H47" s="51">
        <f>E47*F47</f>
        <v>3366</v>
      </c>
      <c r="I47" s="50">
        <f t="shared" si="3"/>
        <v>706.86</v>
      </c>
      <c r="J47" s="50">
        <f t="shared" si="4"/>
        <v>4072.86</v>
      </c>
    </row>
    <row r="48" spans="1:10" ht="56.25">
      <c r="A48" s="34" t="s">
        <v>700</v>
      </c>
      <c r="B48" s="34"/>
      <c r="C48" s="46" t="s">
        <v>468</v>
      </c>
      <c r="D48" s="52" t="s">
        <v>701</v>
      </c>
      <c r="E48" s="48">
        <v>60</v>
      </c>
      <c r="F48" s="50">
        <v>7.41</v>
      </c>
      <c r="G48" s="47" t="s">
        <v>466</v>
      </c>
      <c r="H48" s="51">
        <f>E48*F48</f>
        <v>444.6</v>
      </c>
      <c r="I48" s="50">
        <f t="shared" si="3"/>
        <v>93.366</v>
      </c>
      <c r="J48" s="50">
        <f t="shared" si="4"/>
        <v>537.966</v>
      </c>
    </row>
    <row r="49" spans="1:10" ht="45">
      <c r="A49" s="34" t="s">
        <v>702</v>
      </c>
      <c r="B49" s="34" t="s">
        <v>657</v>
      </c>
      <c r="C49" s="46" t="s">
        <v>469</v>
      </c>
      <c r="D49" s="52" t="s">
        <v>703</v>
      </c>
      <c r="E49" s="48">
        <v>90</v>
      </c>
      <c r="F49" s="50">
        <v>8.27</v>
      </c>
      <c r="G49" s="47" t="s">
        <v>466</v>
      </c>
      <c r="H49" s="50">
        <f>E49*F49</f>
        <v>744.3</v>
      </c>
      <c r="I49" s="50">
        <f t="shared" si="3"/>
        <v>156.303</v>
      </c>
      <c r="J49" s="50">
        <f t="shared" si="4"/>
        <v>900.603</v>
      </c>
    </row>
    <row r="50" spans="1:10" ht="112.5">
      <c r="A50" s="34" t="s">
        <v>702</v>
      </c>
      <c r="B50" s="34" t="s">
        <v>659</v>
      </c>
      <c r="C50" s="46" t="s">
        <v>470</v>
      </c>
      <c r="D50" s="52" t="s">
        <v>703</v>
      </c>
      <c r="E50" s="48">
        <v>600</v>
      </c>
      <c r="F50" s="50">
        <v>8.27</v>
      </c>
      <c r="G50" s="47" t="s">
        <v>466</v>
      </c>
      <c r="H50" s="50">
        <f>E50*F50</f>
        <v>4962</v>
      </c>
      <c r="I50" s="50">
        <f t="shared" si="3"/>
        <v>1042.02</v>
      </c>
      <c r="J50" s="50">
        <f t="shared" si="4"/>
        <v>6004.02</v>
      </c>
    </row>
    <row r="51" spans="1:10" ht="11.25">
      <c r="A51" s="34"/>
      <c r="B51" s="34"/>
      <c r="C51" s="46"/>
      <c r="D51" s="52"/>
      <c r="E51" s="48"/>
      <c r="F51" s="162" t="s">
        <v>255</v>
      </c>
      <c r="G51" s="163"/>
      <c r="H51" s="51">
        <f>SUM(H49:H50)</f>
        <v>5706.3</v>
      </c>
      <c r="I51" s="50">
        <f t="shared" si="3"/>
        <v>1198.323</v>
      </c>
      <c r="J51" s="50">
        <f t="shared" si="4"/>
        <v>6904.6230000000005</v>
      </c>
    </row>
    <row r="52" spans="1:10" ht="168.75">
      <c r="A52" s="34" t="s">
        <v>704</v>
      </c>
      <c r="B52" s="34"/>
      <c r="C52" s="46" t="s">
        <v>131</v>
      </c>
      <c r="D52" s="52"/>
      <c r="E52" s="48"/>
      <c r="F52" s="50"/>
      <c r="G52" s="47"/>
      <c r="H52" s="54"/>
      <c r="I52" s="54"/>
      <c r="J52" s="54"/>
    </row>
    <row r="53" spans="1:10" ht="135">
      <c r="A53" s="34" t="s">
        <v>704</v>
      </c>
      <c r="B53" s="34"/>
      <c r="C53" s="56" t="s">
        <v>132</v>
      </c>
      <c r="D53" s="52" t="s">
        <v>707</v>
      </c>
      <c r="E53" s="48"/>
      <c r="F53" s="50"/>
      <c r="G53" s="47"/>
      <c r="H53" s="54"/>
      <c r="I53" s="54"/>
      <c r="J53" s="54"/>
    </row>
    <row r="54" spans="1:10" ht="192" customHeight="1">
      <c r="A54" s="34" t="s">
        <v>704</v>
      </c>
      <c r="B54" s="34"/>
      <c r="C54" s="56" t="s">
        <v>133</v>
      </c>
      <c r="D54" s="52" t="s">
        <v>705</v>
      </c>
      <c r="E54" s="48">
        <v>29100</v>
      </c>
      <c r="F54" s="50">
        <v>0.535</v>
      </c>
      <c r="G54" s="47" t="s">
        <v>235</v>
      </c>
      <c r="H54" s="51">
        <f>E54*F54</f>
        <v>15568.5</v>
      </c>
      <c r="I54" s="50">
        <f>H54*21%</f>
        <v>3269.3849999999998</v>
      </c>
      <c r="J54" s="50">
        <f>H54+I54</f>
        <v>18837.885</v>
      </c>
    </row>
    <row r="55" spans="1:10" s="57" customFormat="1" ht="45">
      <c r="A55" s="34" t="s">
        <v>706</v>
      </c>
      <c r="B55" s="34" t="s">
        <v>657</v>
      </c>
      <c r="C55" s="46" t="s">
        <v>471</v>
      </c>
      <c r="D55" s="52" t="s">
        <v>707</v>
      </c>
      <c r="E55" s="48">
        <v>12300</v>
      </c>
      <c r="F55" s="50">
        <v>0.11</v>
      </c>
      <c r="G55" s="47" t="s">
        <v>466</v>
      </c>
      <c r="H55" s="50">
        <f>E55*F55</f>
        <v>1353</v>
      </c>
      <c r="I55" s="50">
        <f>H55*21%</f>
        <v>284.13</v>
      </c>
      <c r="J55" s="50">
        <f>H55+I55</f>
        <v>1637.13</v>
      </c>
    </row>
    <row r="56" spans="1:10" s="57" customFormat="1" ht="45">
      <c r="A56" s="34" t="s">
        <v>706</v>
      </c>
      <c r="B56" s="34" t="s">
        <v>659</v>
      </c>
      <c r="C56" s="46" t="s">
        <v>472</v>
      </c>
      <c r="D56" s="52" t="s">
        <v>707</v>
      </c>
      <c r="E56" s="48">
        <v>93600</v>
      </c>
      <c r="F56" s="50">
        <v>0.11</v>
      </c>
      <c r="G56" s="47" t="s">
        <v>466</v>
      </c>
      <c r="H56" s="50">
        <f aca="true" t="shared" si="5" ref="H56:H75">E56*F56</f>
        <v>10296</v>
      </c>
      <c r="I56" s="50">
        <f aca="true" t="shared" si="6" ref="I56:I76">H56*21%</f>
        <v>2162.16</v>
      </c>
      <c r="J56" s="50">
        <f aca="true" t="shared" si="7" ref="J56:J76">H56+I56</f>
        <v>12458.16</v>
      </c>
    </row>
    <row r="57" spans="1:10" s="57" customFormat="1" ht="56.25">
      <c r="A57" s="34" t="s">
        <v>706</v>
      </c>
      <c r="B57" s="34" t="s">
        <v>660</v>
      </c>
      <c r="C57" s="46" t="s">
        <v>473</v>
      </c>
      <c r="D57" s="52" t="s">
        <v>474</v>
      </c>
      <c r="E57" s="48">
        <v>24000</v>
      </c>
      <c r="F57" s="50">
        <v>0.11</v>
      </c>
      <c r="G57" s="47" t="s">
        <v>466</v>
      </c>
      <c r="H57" s="50">
        <f t="shared" si="5"/>
        <v>2640</v>
      </c>
      <c r="I57" s="50">
        <f t="shared" si="6"/>
        <v>554.4</v>
      </c>
      <c r="J57" s="50">
        <f t="shared" si="7"/>
        <v>3194.4</v>
      </c>
    </row>
    <row r="58" spans="1:10" s="57" customFormat="1" ht="56.25">
      <c r="A58" s="34" t="s">
        <v>706</v>
      </c>
      <c r="B58" s="34" t="s">
        <v>661</v>
      </c>
      <c r="C58" s="46" t="s">
        <v>475</v>
      </c>
      <c r="D58" s="52" t="s">
        <v>476</v>
      </c>
      <c r="E58" s="48">
        <v>150</v>
      </c>
      <c r="F58" s="50">
        <v>4.28</v>
      </c>
      <c r="G58" s="47" t="s">
        <v>466</v>
      </c>
      <c r="H58" s="50">
        <f t="shared" si="5"/>
        <v>642</v>
      </c>
      <c r="I58" s="50">
        <f t="shared" si="6"/>
        <v>134.82</v>
      </c>
      <c r="J58" s="50">
        <f t="shared" si="7"/>
        <v>776.8199999999999</v>
      </c>
    </row>
    <row r="59" spans="1:10" s="57" customFormat="1" ht="11.25">
      <c r="A59" s="34"/>
      <c r="B59" s="34"/>
      <c r="C59" s="46"/>
      <c r="D59" s="52"/>
      <c r="E59" s="48"/>
      <c r="F59" s="162" t="s">
        <v>255</v>
      </c>
      <c r="G59" s="163"/>
      <c r="H59" s="51">
        <f>SUM(H55:H58)</f>
        <v>14931</v>
      </c>
      <c r="I59" s="50">
        <f t="shared" si="6"/>
        <v>3135.5099999999998</v>
      </c>
      <c r="J59" s="50">
        <f t="shared" si="7"/>
        <v>18066.51</v>
      </c>
    </row>
    <row r="60" spans="1:10" ht="78.75">
      <c r="A60" s="34" t="s">
        <v>708</v>
      </c>
      <c r="B60" s="34" t="s">
        <v>657</v>
      </c>
      <c r="C60" s="46" t="s">
        <v>477</v>
      </c>
      <c r="D60" s="52" t="s">
        <v>478</v>
      </c>
      <c r="E60" s="48">
        <v>2100</v>
      </c>
      <c r="F60" s="50">
        <v>1.52</v>
      </c>
      <c r="G60" s="47" t="s">
        <v>466</v>
      </c>
      <c r="H60" s="50">
        <f t="shared" si="5"/>
        <v>3192</v>
      </c>
      <c r="I60" s="50">
        <f t="shared" si="6"/>
        <v>670.3199999999999</v>
      </c>
      <c r="J60" s="50">
        <f t="shared" si="7"/>
        <v>3862.3199999999997</v>
      </c>
    </row>
    <row r="61" spans="1:10" ht="123.75">
      <c r="A61" s="34" t="s">
        <v>708</v>
      </c>
      <c r="B61" s="34" t="s">
        <v>659</v>
      </c>
      <c r="C61" s="46" t="s">
        <v>479</v>
      </c>
      <c r="D61" s="52" t="s">
        <v>478</v>
      </c>
      <c r="E61" s="48">
        <v>450</v>
      </c>
      <c r="F61" s="50">
        <v>8.55</v>
      </c>
      <c r="G61" s="47" t="s">
        <v>466</v>
      </c>
      <c r="H61" s="50">
        <f t="shared" si="5"/>
        <v>3847.5000000000005</v>
      </c>
      <c r="I61" s="50">
        <f t="shared" si="6"/>
        <v>807.975</v>
      </c>
      <c r="J61" s="50">
        <f t="shared" si="7"/>
        <v>4655.475</v>
      </c>
    </row>
    <row r="62" spans="1:10" ht="11.25">
      <c r="A62" s="34"/>
      <c r="B62" s="34"/>
      <c r="C62" s="46"/>
      <c r="D62" s="52"/>
      <c r="E62" s="48"/>
      <c r="F62" s="162" t="s">
        <v>255</v>
      </c>
      <c r="G62" s="163"/>
      <c r="H62" s="51">
        <f>SUM(H60:H61)</f>
        <v>7039.5</v>
      </c>
      <c r="I62" s="50">
        <f t="shared" si="6"/>
        <v>1478.2949999999998</v>
      </c>
      <c r="J62" s="50">
        <f t="shared" si="7"/>
        <v>8517.795</v>
      </c>
    </row>
    <row r="63" spans="1:10" ht="45">
      <c r="A63" s="34" t="s">
        <v>709</v>
      </c>
      <c r="B63" s="34" t="s">
        <v>657</v>
      </c>
      <c r="C63" s="46" t="s">
        <v>480</v>
      </c>
      <c r="D63" s="52" t="s">
        <v>710</v>
      </c>
      <c r="E63" s="48">
        <v>900</v>
      </c>
      <c r="F63" s="50">
        <v>1.7</v>
      </c>
      <c r="G63" s="47" t="s">
        <v>466</v>
      </c>
      <c r="H63" s="50">
        <f t="shared" si="5"/>
        <v>1530</v>
      </c>
      <c r="I63" s="50">
        <f t="shared" si="6"/>
        <v>321.3</v>
      </c>
      <c r="J63" s="50">
        <f t="shared" si="7"/>
        <v>1851.3</v>
      </c>
    </row>
    <row r="64" spans="1:10" ht="45">
      <c r="A64" s="34" t="s">
        <v>709</v>
      </c>
      <c r="B64" s="34" t="s">
        <v>659</v>
      </c>
      <c r="C64" s="46" t="s">
        <v>481</v>
      </c>
      <c r="D64" s="52" t="s">
        <v>710</v>
      </c>
      <c r="E64" s="48">
        <v>810</v>
      </c>
      <c r="F64" s="50">
        <v>3.61</v>
      </c>
      <c r="G64" s="47" t="s">
        <v>466</v>
      </c>
      <c r="H64" s="50">
        <f t="shared" si="5"/>
        <v>2924.1</v>
      </c>
      <c r="I64" s="50">
        <f t="shared" si="6"/>
        <v>614.0609999999999</v>
      </c>
      <c r="J64" s="50">
        <f t="shared" si="7"/>
        <v>3538.161</v>
      </c>
    </row>
    <row r="65" spans="1:10" ht="101.25">
      <c r="A65" s="34" t="s">
        <v>709</v>
      </c>
      <c r="B65" s="34" t="s">
        <v>660</v>
      </c>
      <c r="C65" s="58" t="s">
        <v>482</v>
      </c>
      <c r="D65" s="52" t="s">
        <v>710</v>
      </c>
      <c r="E65" s="48">
        <v>4500</v>
      </c>
      <c r="F65" s="50">
        <v>3.95</v>
      </c>
      <c r="G65" s="47" t="s">
        <v>466</v>
      </c>
      <c r="H65" s="50">
        <f t="shared" si="5"/>
        <v>17775</v>
      </c>
      <c r="I65" s="50">
        <f t="shared" si="6"/>
        <v>3732.75</v>
      </c>
      <c r="J65" s="50">
        <f t="shared" si="7"/>
        <v>21507.75</v>
      </c>
    </row>
    <row r="66" spans="1:10" ht="33.75">
      <c r="A66" s="34" t="s">
        <v>709</v>
      </c>
      <c r="B66" s="34" t="s">
        <v>661</v>
      </c>
      <c r="C66" s="46" t="s">
        <v>483</v>
      </c>
      <c r="D66" s="52" t="s">
        <v>710</v>
      </c>
      <c r="E66" s="48">
        <v>2250</v>
      </c>
      <c r="F66" s="50">
        <v>0.9</v>
      </c>
      <c r="G66" s="47" t="s">
        <v>466</v>
      </c>
      <c r="H66" s="50">
        <f t="shared" si="5"/>
        <v>2025</v>
      </c>
      <c r="I66" s="50">
        <f t="shared" si="6"/>
        <v>425.25</v>
      </c>
      <c r="J66" s="50">
        <f t="shared" si="7"/>
        <v>2450.25</v>
      </c>
    </row>
    <row r="67" spans="1:10" ht="56.25">
      <c r="A67" s="34" t="s">
        <v>709</v>
      </c>
      <c r="B67" s="34" t="s">
        <v>689</v>
      </c>
      <c r="C67" s="46" t="s">
        <v>484</v>
      </c>
      <c r="D67" s="52" t="s">
        <v>710</v>
      </c>
      <c r="E67" s="48">
        <v>72000</v>
      </c>
      <c r="F67" s="50">
        <v>0.31</v>
      </c>
      <c r="G67" s="47" t="s">
        <v>466</v>
      </c>
      <c r="H67" s="50">
        <f t="shared" si="5"/>
        <v>22320</v>
      </c>
      <c r="I67" s="50">
        <f t="shared" si="6"/>
        <v>4687.2</v>
      </c>
      <c r="J67" s="50">
        <f t="shared" si="7"/>
        <v>27007.2</v>
      </c>
    </row>
    <row r="68" spans="1:10" ht="33.75">
      <c r="A68" s="34" t="s">
        <v>709</v>
      </c>
      <c r="B68" s="34" t="s">
        <v>691</v>
      </c>
      <c r="C68" s="46" t="s">
        <v>485</v>
      </c>
      <c r="D68" s="52" t="s">
        <v>486</v>
      </c>
      <c r="E68" s="48">
        <v>90</v>
      </c>
      <c r="F68" s="50">
        <v>9.5</v>
      </c>
      <c r="G68" s="47" t="s">
        <v>466</v>
      </c>
      <c r="H68" s="50">
        <f t="shared" si="5"/>
        <v>855</v>
      </c>
      <c r="I68" s="50">
        <f t="shared" si="6"/>
        <v>179.54999999999998</v>
      </c>
      <c r="J68" s="50">
        <f t="shared" si="7"/>
        <v>1034.55</v>
      </c>
    </row>
    <row r="69" spans="1:10" ht="123.75">
      <c r="A69" s="34" t="s">
        <v>709</v>
      </c>
      <c r="B69" s="34" t="s">
        <v>693</v>
      </c>
      <c r="C69" s="46" t="s">
        <v>487</v>
      </c>
      <c r="D69" s="52" t="s">
        <v>713</v>
      </c>
      <c r="E69" s="48">
        <v>150</v>
      </c>
      <c r="F69" s="50">
        <v>13.3</v>
      </c>
      <c r="G69" s="47" t="s">
        <v>466</v>
      </c>
      <c r="H69" s="50">
        <f t="shared" si="5"/>
        <v>1995</v>
      </c>
      <c r="I69" s="50">
        <f t="shared" si="6"/>
        <v>418.95</v>
      </c>
      <c r="J69" s="50">
        <f t="shared" si="7"/>
        <v>2413.95</v>
      </c>
    </row>
    <row r="70" spans="1:10" ht="146.25">
      <c r="A70" s="34" t="s">
        <v>709</v>
      </c>
      <c r="B70" s="34" t="s">
        <v>711</v>
      </c>
      <c r="C70" s="46" t="s">
        <v>488</v>
      </c>
      <c r="D70" s="52" t="s">
        <v>722</v>
      </c>
      <c r="E70" s="48">
        <v>45</v>
      </c>
      <c r="F70" s="50">
        <v>55</v>
      </c>
      <c r="G70" s="47" t="s">
        <v>466</v>
      </c>
      <c r="H70" s="50">
        <f t="shared" si="5"/>
        <v>2475</v>
      </c>
      <c r="I70" s="50">
        <f t="shared" si="6"/>
        <v>519.75</v>
      </c>
      <c r="J70" s="50">
        <f t="shared" si="7"/>
        <v>2994.75</v>
      </c>
    </row>
    <row r="71" spans="1:10" ht="11.25">
      <c r="A71" s="34"/>
      <c r="B71" s="34"/>
      <c r="C71" s="46"/>
      <c r="D71" s="52"/>
      <c r="E71" s="48"/>
      <c r="F71" s="162" t="s">
        <v>255</v>
      </c>
      <c r="G71" s="163"/>
      <c r="H71" s="51">
        <f>SUM(H63:H70)</f>
        <v>51899.1</v>
      </c>
      <c r="I71" s="50">
        <f t="shared" si="6"/>
        <v>10898.811</v>
      </c>
      <c r="J71" s="50">
        <f t="shared" si="7"/>
        <v>62797.911</v>
      </c>
    </row>
    <row r="72" spans="1:10" ht="67.5">
      <c r="A72" s="34" t="s">
        <v>712</v>
      </c>
      <c r="B72" s="34"/>
      <c r="C72" s="46" t="s">
        <v>774</v>
      </c>
      <c r="D72" s="52" t="s">
        <v>713</v>
      </c>
      <c r="E72" s="48">
        <v>630</v>
      </c>
      <c r="F72" s="50">
        <v>17.2</v>
      </c>
      <c r="G72" s="47" t="s">
        <v>773</v>
      </c>
      <c r="H72" s="51">
        <f t="shared" si="5"/>
        <v>10836</v>
      </c>
      <c r="I72" s="50">
        <f t="shared" si="6"/>
        <v>2275.56</v>
      </c>
      <c r="J72" s="50">
        <f t="shared" si="7"/>
        <v>13111.56</v>
      </c>
    </row>
    <row r="73" spans="1:10" ht="78.75">
      <c r="A73" s="34" t="s">
        <v>714</v>
      </c>
      <c r="B73" s="34" t="s">
        <v>657</v>
      </c>
      <c r="C73" s="46" t="s">
        <v>775</v>
      </c>
      <c r="D73" s="52" t="s">
        <v>710</v>
      </c>
      <c r="E73" s="48">
        <v>150</v>
      </c>
      <c r="F73" s="50">
        <v>16.2</v>
      </c>
      <c r="G73" s="47" t="s">
        <v>773</v>
      </c>
      <c r="H73" s="50">
        <f t="shared" si="5"/>
        <v>2430</v>
      </c>
      <c r="I73" s="50">
        <f t="shared" si="6"/>
        <v>510.29999999999995</v>
      </c>
      <c r="J73" s="50">
        <f t="shared" si="7"/>
        <v>2940.3</v>
      </c>
    </row>
    <row r="74" spans="1:10" ht="78.75">
      <c r="A74" s="34" t="s">
        <v>714</v>
      </c>
      <c r="B74" s="34" t="s">
        <v>659</v>
      </c>
      <c r="C74" s="46" t="s">
        <v>776</v>
      </c>
      <c r="D74" s="52" t="s">
        <v>715</v>
      </c>
      <c r="E74" s="48">
        <v>150</v>
      </c>
      <c r="F74" s="50">
        <v>19</v>
      </c>
      <c r="G74" s="47" t="s">
        <v>773</v>
      </c>
      <c r="H74" s="50">
        <f t="shared" si="5"/>
        <v>2850</v>
      </c>
      <c r="I74" s="50">
        <f t="shared" si="6"/>
        <v>598.5</v>
      </c>
      <c r="J74" s="50">
        <f t="shared" si="7"/>
        <v>3448.5</v>
      </c>
    </row>
    <row r="75" spans="1:10" ht="67.5">
      <c r="A75" s="34" t="s">
        <v>714</v>
      </c>
      <c r="B75" s="34" t="s">
        <v>660</v>
      </c>
      <c r="C75" s="46" t="s">
        <v>777</v>
      </c>
      <c r="D75" s="52" t="s">
        <v>715</v>
      </c>
      <c r="E75" s="48">
        <v>450</v>
      </c>
      <c r="F75" s="50">
        <v>15.75</v>
      </c>
      <c r="G75" s="47" t="s">
        <v>773</v>
      </c>
      <c r="H75" s="50">
        <f t="shared" si="5"/>
        <v>7087.5</v>
      </c>
      <c r="I75" s="50">
        <f t="shared" si="6"/>
        <v>1488.375</v>
      </c>
      <c r="J75" s="50">
        <f t="shared" si="7"/>
        <v>8575.875</v>
      </c>
    </row>
    <row r="76" spans="1:10" ht="11.25">
      <c r="A76" s="34"/>
      <c r="B76" s="34"/>
      <c r="C76" s="46"/>
      <c r="D76" s="52"/>
      <c r="E76" s="48"/>
      <c r="F76" s="162" t="s">
        <v>255</v>
      </c>
      <c r="G76" s="163"/>
      <c r="H76" s="51">
        <f>SUM(H73:H75)</f>
        <v>12367.5</v>
      </c>
      <c r="I76" s="50">
        <f t="shared" si="6"/>
        <v>2597.1749999999997</v>
      </c>
      <c r="J76" s="50">
        <f t="shared" si="7"/>
        <v>14964.675</v>
      </c>
    </row>
    <row r="77" spans="1:10" ht="45">
      <c r="A77" s="34" t="s">
        <v>716</v>
      </c>
      <c r="B77" s="34" t="s">
        <v>657</v>
      </c>
      <c r="C77" s="46" t="s">
        <v>335</v>
      </c>
      <c r="D77" s="52" t="s">
        <v>717</v>
      </c>
      <c r="E77" s="48">
        <v>150</v>
      </c>
      <c r="F77" s="50">
        <v>19</v>
      </c>
      <c r="G77" s="47" t="s">
        <v>466</v>
      </c>
      <c r="H77" s="50">
        <f aca="true" t="shared" si="8" ref="H77:H86">E77*F77</f>
        <v>2850</v>
      </c>
      <c r="I77" s="50">
        <f aca="true" t="shared" si="9" ref="I77:I86">H77*21%</f>
        <v>598.5</v>
      </c>
      <c r="J77" s="50">
        <f aca="true" t="shared" si="10" ref="J77:J86">H77+I77</f>
        <v>3448.5</v>
      </c>
    </row>
    <row r="78" spans="1:10" ht="45">
      <c r="A78" s="34" t="s">
        <v>716</v>
      </c>
      <c r="B78" s="34" t="s">
        <v>659</v>
      </c>
      <c r="C78" s="46" t="s">
        <v>336</v>
      </c>
      <c r="D78" s="52" t="s">
        <v>717</v>
      </c>
      <c r="E78" s="48">
        <v>150</v>
      </c>
      <c r="F78" s="50">
        <v>14.25</v>
      </c>
      <c r="G78" s="47" t="s">
        <v>466</v>
      </c>
      <c r="H78" s="50">
        <f t="shared" si="8"/>
        <v>2137.5</v>
      </c>
      <c r="I78" s="50">
        <f t="shared" si="9"/>
        <v>448.875</v>
      </c>
      <c r="J78" s="50">
        <f t="shared" si="10"/>
        <v>2586.375</v>
      </c>
    </row>
    <row r="79" spans="1:10" ht="123.75">
      <c r="A79" s="34" t="s">
        <v>716</v>
      </c>
      <c r="B79" s="34" t="s">
        <v>660</v>
      </c>
      <c r="C79" s="46" t="s">
        <v>337</v>
      </c>
      <c r="D79" s="52" t="s">
        <v>717</v>
      </c>
      <c r="E79" s="48">
        <v>150</v>
      </c>
      <c r="F79" s="50">
        <v>18</v>
      </c>
      <c r="G79" s="59" t="s">
        <v>466</v>
      </c>
      <c r="H79" s="50">
        <f t="shared" si="8"/>
        <v>2700</v>
      </c>
      <c r="I79" s="50">
        <f t="shared" si="9"/>
        <v>567</v>
      </c>
      <c r="J79" s="50">
        <f t="shared" si="10"/>
        <v>3267</v>
      </c>
    </row>
    <row r="80" spans="1:10" ht="101.25">
      <c r="A80" s="34" t="s">
        <v>716</v>
      </c>
      <c r="B80" s="34" t="s">
        <v>661</v>
      </c>
      <c r="C80" s="46" t="s">
        <v>338</v>
      </c>
      <c r="D80" s="52" t="s">
        <v>717</v>
      </c>
      <c r="E80" s="48">
        <v>150</v>
      </c>
      <c r="F80" s="50">
        <v>15.2</v>
      </c>
      <c r="G80" s="47" t="s">
        <v>466</v>
      </c>
      <c r="H80" s="50">
        <f t="shared" si="8"/>
        <v>2280</v>
      </c>
      <c r="I80" s="50">
        <f t="shared" si="9"/>
        <v>478.79999999999995</v>
      </c>
      <c r="J80" s="50">
        <f t="shared" si="10"/>
        <v>2758.8</v>
      </c>
    </row>
    <row r="81" spans="1:10" ht="101.25">
      <c r="A81" s="34" t="s">
        <v>716</v>
      </c>
      <c r="B81" s="34" t="s">
        <v>689</v>
      </c>
      <c r="C81" s="46" t="s">
        <v>339</v>
      </c>
      <c r="D81" s="52" t="s">
        <v>717</v>
      </c>
      <c r="E81" s="48">
        <v>150</v>
      </c>
      <c r="F81" s="50">
        <v>15.2</v>
      </c>
      <c r="G81" s="47" t="s">
        <v>466</v>
      </c>
      <c r="H81" s="50">
        <f t="shared" si="8"/>
        <v>2280</v>
      </c>
      <c r="I81" s="50">
        <f t="shared" si="9"/>
        <v>478.79999999999995</v>
      </c>
      <c r="J81" s="50">
        <f t="shared" si="10"/>
        <v>2758.8</v>
      </c>
    </row>
    <row r="82" spans="1:10" ht="90">
      <c r="A82" s="34" t="s">
        <v>716</v>
      </c>
      <c r="B82" s="34" t="s">
        <v>691</v>
      </c>
      <c r="C82" s="46" t="s">
        <v>348</v>
      </c>
      <c r="D82" s="52" t="s">
        <v>713</v>
      </c>
      <c r="E82" s="48">
        <v>450</v>
      </c>
      <c r="F82" s="50">
        <v>20.9</v>
      </c>
      <c r="G82" s="47" t="s">
        <v>466</v>
      </c>
      <c r="H82" s="50">
        <f t="shared" si="8"/>
        <v>9405</v>
      </c>
      <c r="I82" s="50">
        <f t="shared" si="9"/>
        <v>1975.05</v>
      </c>
      <c r="J82" s="50">
        <f t="shared" si="10"/>
        <v>11380.05</v>
      </c>
    </row>
    <row r="83" spans="1:10" ht="101.25">
      <c r="A83" s="34" t="s">
        <v>716</v>
      </c>
      <c r="B83" s="34" t="s">
        <v>693</v>
      </c>
      <c r="C83" s="46" t="s">
        <v>349</v>
      </c>
      <c r="D83" s="52" t="s">
        <v>717</v>
      </c>
      <c r="E83" s="48">
        <v>150</v>
      </c>
      <c r="F83" s="50">
        <v>15.2</v>
      </c>
      <c r="G83" s="47" t="s">
        <v>466</v>
      </c>
      <c r="H83" s="50">
        <f t="shared" si="8"/>
        <v>2280</v>
      </c>
      <c r="I83" s="50">
        <f t="shared" si="9"/>
        <v>478.79999999999995</v>
      </c>
      <c r="J83" s="50">
        <f t="shared" si="10"/>
        <v>2758.8</v>
      </c>
    </row>
    <row r="84" spans="1:10" ht="112.5">
      <c r="A84" s="34" t="s">
        <v>716</v>
      </c>
      <c r="B84" s="34" t="s">
        <v>711</v>
      </c>
      <c r="C84" s="46" t="s">
        <v>95</v>
      </c>
      <c r="D84" s="52" t="s">
        <v>717</v>
      </c>
      <c r="E84" s="48">
        <v>600</v>
      </c>
      <c r="F84" s="50">
        <v>18</v>
      </c>
      <c r="G84" s="47" t="s">
        <v>466</v>
      </c>
      <c r="H84" s="50">
        <f t="shared" si="8"/>
        <v>10800</v>
      </c>
      <c r="I84" s="50">
        <f t="shared" si="9"/>
        <v>2268</v>
      </c>
      <c r="J84" s="50">
        <f t="shared" si="10"/>
        <v>13068</v>
      </c>
    </row>
    <row r="85" spans="1:10" ht="11.25">
      <c r="A85" s="34"/>
      <c r="B85" s="34"/>
      <c r="C85" s="46"/>
      <c r="D85" s="52"/>
      <c r="E85" s="48"/>
      <c r="F85" s="162" t="s">
        <v>255</v>
      </c>
      <c r="G85" s="163"/>
      <c r="H85" s="51">
        <f>SUM(H77:H84)</f>
        <v>34732.5</v>
      </c>
      <c r="I85" s="50">
        <f t="shared" si="9"/>
        <v>7293.825</v>
      </c>
      <c r="J85" s="50">
        <f t="shared" si="10"/>
        <v>42026.325</v>
      </c>
    </row>
    <row r="86" spans="1:10" ht="90">
      <c r="A86" s="34" t="s">
        <v>718</v>
      </c>
      <c r="B86" s="34"/>
      <c r="C86" s="46" t="s">
        <v>96</v>
      </c>
      <c r="D86" s="52" t="s">
        <v>719</v>
      </c>
      <c r="E86" s="48">
        <v>150</v>
      </c>
      <c r="F86" s="50">
        <v>30.4</v>
      </c>
      <c r="G86" s="47" t="s">
        <v>466</v>
      </c>
      <c r="H86" s="51">
        <f t="shared" si="8"/>
        <v>4560</v>
      </c>
      <c r="I86" s="50">
        <f t="shared" si="9"/>
        <v>957.5999999999999</v>
      </c>
      <c r="J86" s="50">
        <f t="shared" si="10"/>
        <v>5517.6</v>
      </c>
    </row>
    <row r="87" spans="1:10" ht="33.75">
      <c r="A87" s="34" t="s">
        <v>720</v>
      </c>
      <c r="B87" s="34" t="s">
        <v>657</v>
      </c>
      <c r="C87" s="46" t="s">
        <v>721</v>
      </c>
      <c r="D87" s="52" t="s">
        <v>722</v>
      </c>
      <c r="E87" s="48">
        <v>1200</v>
      </c>
      <c r="F87" s="49" t="s">
        <v>770</v>
      </c>
      <c r="G87" s="47"/>
      <c r="H87" s="54"/>
      <c r="I87" s="54"/>
      <c r="J87" s="54"/>
    </row>
    <row r="88" spans="1:10" ht="33.75">
      <c r="A88" s="34" t="s">
        <v>723</v>
      </c>
      <c r="B88" s="34" t="s">
        <v>648</v>
      </c>
      <c r="C88" s="46" t="s">
        <v>724</v>
      </c>
      <c r="D88" s="52" t="s">
        <v>722</v>
      </c>
      <c r="E88" s="48">
        <v>150</v>
      </c>
      <c r="F88" s="49" t="s">
        <v>770</v>
      </c>
      <c r="G88" s="47"/>
      <c r="H88" s="54"/>
      <c r="I88" s="54"/>
      <c r="J88" s="54"/>
    </row>
    <row r="89" spans="1:10" ht="22.5">
      <c r="A89" s="34" t="s">
        <v>725</v>
      </c>
      <c r="B89" s="34" t="s">
        <v>657</v>
      </c>
      <c r="C89" s="46" t="s">
        <v>726</v>
      </c>
      <c r="D89" s="52" t="s">
        <v>727</v>
      </c>
      <c r="E89" s="48">
        <v>900</v>
      </c>
      <c r="F89" s="49" t="s">
        <v>770</v>
      </c>
      <c r="G89" s="47"/>
      <c r="H89" s="54"/>
      <c r="I89" s="54"/>
      <c r="J89" s="54"/>
    </row>
    <row r="90" spans="1:10" ht="22.5">
      <c r="A90" s="34" t="s">
        <v>725</v>
      </c>
      <c r="B90" s="34" t="s">
        <v>659</v>
      </c>
      <c r="C90" s="46" t="s">
        <v>728</v>
      </c>
      <c r="D90" s="52" t="s">
        <v>727</v>
      </c>
      <c r="E90" s="48">
        <v>24300</v>
      </c>
      <c r="F90" s="49" t="s">
        <v>770</v>
      </c>
      <c r="G90" s="47"/>
      <c r="H90" s="54"/>
      <c r="I90" s="54"/>
      <c r="J90" s="54"/>
    </row>
    <row r="91" spans="1:10" ht="22.5">
      <c r="A91" s="34" t="s">
        <v>725</v>
      </c>
      <c r="B91" s="34" t="s">
        <v>660</v>
      </c>
      <c r="C91" s="46" t="s">
        <v>729</v>
      </c>
      <c r="D91" s="52" t="s">
        <v>727</v>
      </c>
      <c r="E91" s="48">
        <v>300</v>
      </c>
      <c r="F91" s="49" t="s">
        <v>770</v>
      </c>
      <c r="G91" s="47"/>
      <c r="H91" s="54"/>
      <c r="I91" s="54"/>
      <c r="J91" s="54"/>
    </row>
    <row r="92" spans="1:10" ht="90">
      <c r="A92" s="34" t="s">
        <v>725</v>
      </c>
      <c r="B92" s="34" t="s">
        <v>661</v>
      </c>
      <c r="C92" s="46" t="s">
        <v>730</v>
      </c>
      <c r="D92" s="52" t="s">
        <v>727</v>
      </c>
      <c r="E92" s="48">
        <v>1800</v>
      </c>
      <c r="F92" s="49" t="s">
        <v>770</v>
      </c>
      <c r="G92" s="47"/>
      <c r="H92" s="54"/>
      <c r="I92" s="54"/>
      <c r="J92" s="54"/>
    </row>
    <row r="93" spans="1:10" ht="67.5">
      <c r="A93" s="34" t="s">
        <v>725</v>
      </c>
      <c r="B93" s="34" t="s">
        <v>689</v>
      </c>
      <c r="C93" s="46" t="s">
        <v>731</v>
      </c>
      <c r="D93" s="52" t="s">
        <v>727</v>
      </c>
      <c r="E93" s="48">
        <v>450</v>
      </c>
      <c r="F93" s="49" t="s">
        <v>770</v>
      </c>
      <c r="G93" s="47"/>
      <c r="H93" s="54"/>
      <c r="I93" s="54"/>
      <c r="J93" s="54"/>
    </row>
    <row r="94" spans="1:10" ht="33.75">
      <c r="A94" s="34" t="s">
        <v>725</v>
      </c>
      <c r="B94" s="34" t="s">
        <v>691</v>
      </c>
      <c r="C94" s="46" t="s">
        <v>732</v>
      </c>
      <c r="D94" s="52" t="s">
        <v>727</v>
      </c>
      <c r="E94" s="48">
        <v>150</v>
      </c>
      <c r="F94" s="49" t="s">
        <v>770</v>
      </c>
      <c r="G94" s="47"/>
      <c r="H94" s="54"/>
      <c r="I94" s="54"/>
      <c r="J94" s="54"/>
    </row>
    <row r="95" spans="1:10" ht="78.75">
      <c r="A95" s="34" t="s">
        <v>725</v>
      </c>
      <c r="B95" s="34" t="s">
        <v>693</v>
      </c>
      <c r="C95" s="46" t="s">
        <v>733</v>
      </c>
      <c r="D95" s="52" t="s">
        <v>727</v>
      </c>
      <c r="E95" s="48">
        <v>600</v>
      </c>
      <c r="F95" s="49" t="s">
        <v>770</v>
      </c>
      <c r="G95" s="47"/>
      <c r="H95" s="54"/>
      <c r="I95" s="54"/>
      <c r="J95" s="54"/>
    </row>
    <row r="96" spans="1:10" ht="56.25">
      <c r="A96" s="34" t="s">
        <v>734</v>
      </c>
      <c r="B96" s="34"/>
      <c r="C96" s="46" t="s">
        <v>735</v>
      </c>
      <c r="D96" s="52" t="s">
        <v>736</v>
      </c>
      <c r="E96" s="48">
        <v>45</v>
      </c>
      <c r="F96" s="49" t="s">
        <v>770</v>
      </c>
      <c r="G96" s="47"/>
      <c r="H96" s="54"/>
      <c r="I96" s="54"/>
      <c r="J96" s="54"/>
    </row>
    <row r="97" spans="1:10" ht="135">
      <c r="A97" s="34" t="s">
        <v>737</v>
      </c>
      <c r="B97" s="34" t="s">
        <v>657</v>
      </c>
      <c r="C97" s="46" t="s">
        <v>413</v>
      </c>
      <c r="D97" s="52" t="s">
        <v>741</v>
      </c>
      <c r="E97" s="48">
        <v>600</v>
      </c>
      <c r="F97" s="50">
        <v>17.39</v>
      </c>
      <c r="G97" s="47" t="s">
        <v>466</v>
      </c>
      <c r="H97" s="50">
        <f>E97*F97</f>
        <v>10434</v>
      </c>
      <c r="I97" s="50">
        <f>H97*21%</f>
        <v>2191.14</v>
      </c>
      <c r="J97" s="50">
        <f>H97+I97</f>
        <v>12625.14</v>
      </c>
    </row>
    <row r="98" spans="1:10" ht="78.75">
      <c r="A98" s="34" t="s">
        <v>737</v>
      </c>
      <c r="B98" s="34" t="s">
        <v>659</v>
      </c>
      <c r="C98" s="46" t="s">
        <v>414</v>
      </c>
      <c r="D98" s="52" t="s">
        <v>415</v>
      </c>
      <c r="E98" s="48">
        <v>120</v>
      </c>
      <c r="F98" s="50">
        <v>17.39</v>
      </c>
      <c r="G98" s="47" t="s">
        <v>466</v>
      </c>
      <c r="H98" s="50">
        <f>E98*F98</f>
        <v>2086.8</v>
      </c>
      <c r="I98" s="50">
        <f>H98*21%</f>
        <v>438.228</v>
      </c>
      <c r="J98" s="50">
        <f>H98+I98</f>
        <v>2525.0280000000002</v>
      </c>
    </row>
    <row r="99" spans="1:10" ht="11.25">
      <c r="A99" s="34"/>
      <c r="B99" s="34"/>
      <c r="C99" s="46"/>
      <c r="D99" s="52"/>
      <c r="E99" s="48"/>
      <c r="F99" s="162" t="s">
        <v>255</v>
      </c>
      <c r="G99" s="163"/>
      <c r="H99" s="51">
        <f>SUM(H97:H98)</f>
        <v>12520.8</v>
      </c>
      <c r="I99" s="50">
        <f>SUM(I97:I98)</f>
        <v>2629.368</v>
      </c>
      <c r="J99" s="50">
        <f>SUM(J97:J98)</f>
        <v>15150.168</v>
      </c>
    </row>
    <row r="100" spans="1:10" ht="67.5">
      <c r="A100" s="34" t="s">
        <v>738</v>
      </c>
      <c r="B100" s="34" t="s">
        <v>657</v>
      </c>
      <c r="C100" s="46" t="s">
        <v>416</v>
      </c>
      <c r="D100" s="52" t="s">
        <v>739</v>
      </c>
      <c r="E100" s="48">
        <v>180</v>
      </c>
      <c r="F100" s="50">
        <v>5.32</v>
      </c>
      <c r="G100" s="47" t="s">
        <v>466</v>
      </c>
      <c r="H100" s="50">
        <f>E100*F100</f>
        <v>957.6</v>
      </c>
      <c r="I100" s="50">
        <f aca="true" t="shared" si="11" ref="I100:I121">H100*21%</f>
        <v>201.096</v>
      </c>
      <c r="J100" s="50">
        <f aca="true" t="shared" si="12" ref="J100:J121">H100+I100</f>
        <v>1158.696</v>
      </c>
    </row>
    <row r="101" spans="1:10" ht="90">
      <c r="A101" s="34" t="s">
        <v>738</v>
      </c>
      <c r="B101" s="34" t="s">
        <v>659</v>
      </c>
      <c r="C101" s="46" t="s">
        <v>417</v>
      </c>
      <c r="D101" s="52" t="s">
        <v>739</v>
      </c>
      <c r="E101" s="48">
        <v>150</v>
      </c>
      <c r="F101" s="50">
        <v>7.6</v>
      </c>
      <c r="G101" s="47" t="s">
        <v>466</v>
      </c>
      <c r="H101" s="50">
        <f>E101*F101</f>
        <v>1140</v>
      </c>
      <c r="I101" s="50">
        <f t="shared" si="11"/>
        <v>239.39999999999998</v>
      </c>
      <c r="J101" s="50">
        <f t="shared" si="12"/>
        <v>1379.4</v>
      </c>
    </row>
    <row r="102" spans="1:10" ht="11.25">
      <c r="A102" s="34"/>
      <c r="B102" s="34"/>
      <c r="C102" s="46"/>
      <c r="D102" s="52"/>
      <c r="E102" s="48"/>
      <c r="F102" s="162" t="s">
        <v>255</v>
      </c>
      <c r="G102" s="163"/>
      <c r="H102" s="51">
        <f>SUM(H100:H101)</f>
        <v>2097.6</v>
      </c>
      <c r="I102" s="50">
        <f t="shared" si="11"/>
        <v>440.496</v>
      </c>
      <c r="J102" s="50">
        <f t="shared" si="12"/>
        <v>2538.096</v>
      </c>
    </row>
    <row r="103" spans="1:10" ht="45">
      <c r="A103" s="34" t="s">
        <v>740</v>
      </c>
      <c r="B103" s="34"/>
      <c r="C103" s="46" t="s">
        <v>778</v>
      </c>
      <c r="D103" s="52" t="s">
        <v>741</v>
      </c>
      <c r="E103" s="48">
        <v>300</v>
      </c>
      <c r="F103" s="50">
        <v>5.25</v>
      </c>
      <c r="G103" s="47" t="s">
        <v>773</v>
      </c>
      <c r="H103" s="51">
        <f aca="true" t="shared" si="13" ref="H103:H108">E103*F103</f>
        <v>1575</v>
      </c>
      <c r="I103" s="50">
        <f t="shared" si="11"/>
        <v>330.75</v>
      </c>
      <c r="J103" s="50">
        <f t="shared" si="12"/>
        <v>1905.75</v>
      </c>
    </row>
    <row r="104" spans="1:10" ht="90">
      <c r="A104" s="34" t="s">
        <v>742</v>
      </c>
      <c r="B104" s="34"/>
      <c r="C104" s="46" t="s">
        <v>4</v>
      </c>
      <c r="D104" s="52" t="s">
        <v>743</v>
      </c>
      <c r="E104" s="48">
        <v>150</v>
      </c>
      <c r="F104" s="50">
        <v>11.4</v>
      </c>
      <c r="G104" s="47" t="s">
        <v>466</v>
      </c>
      <c r="H104" s="51">
        <f t="shared" si="13"/>
        <v>1710</v>
      </c>
      <c r="I104" s="50">
        <f t="shared" si="11"/>
        <v>359.09999999999997</v>
      </c>
      <c r="J104" s="50">
        <f t="shared" si="12"/>
        <v>2069.1</v>
      </c>
    </row>
    <row r="105" spans="1:10" ht="33.75">
      <c r="A105" s="34" t="s">
        <v>744</v>
      </c>
      <c r="B105" s="34"/>
      <c r="C105" s="46" t="s">
        <v>779</v>
      </c>
      <c r="D105" s="52" t="s">
        <v>745</v>
      </c>
      <c r="E105" s="48">
        <v>210</v>
      </c>
      <c r="F105" s="50">
        <v>9.7</v>
      </c>
      <c r="G105" s="47" t="s">
        <v>773</v>
      </c>
      <c r="H105" s="51">
        <f t="shared" si="13"/>
        <v>2036.9999999999998</v>
      </c>
      <c r="I105" s="50">
        <f t="shared" si="11"/>
        <v>427.7699999999999</v>
      </c>
      <c r="J105" s="50">
        <f t="shared" si="12"/>
        <v>2464.7699999999995</v>
      </c>
    </row>
    <row r="106" spans="1:10" ht="33.75">
      <c r="A106" s="34" t="s">
        <v>746</v>
      </c>
      <c r="B106" s="34" t="s">
        <v>657</v>
      </c>
      <c r="C106" s="46" t="s">
        <v>780</v>
      </c>
      <c r="D106" s="52" t="s">
        <v>745</v>
      </c>
      <c r="E106" s="48">
        <v>330</v>
      </c>
      <c r="F106" s="50">
        <v>9.7</v>
      </c>
      <c r="G106" s="47" t="s">
        <v>773</v>
      </c>
      <c r="H106" s="50">
        <f t="shared" si="13"/>
        <v>3200.9999999999995</v>
      </c>
      <c r="I106" s="50">
        <f t="shared" si="11"/>
        <v>672.2099999999999</v>
      </c>
      <c r="J106" s="50">
        <f t="shared" si="12"/>
        <v>3873.2099999999996</v>
      </c>
    </row>
    <row r="107" spans="1:10" ht="33.75">
      <c r="A107" s="34" t="s">
        <v>746</v>
      </c>
      <c r="B107" s="34" t="s">
        <v>659</v>
      </c>
      <c r="C107" s="46" t="s">
        <v>782</v>
      </c>
      <c r="D107" s="52" t="s">
        <v>747</v>
      </c>
      <c r="E107" s="48">
        <v>300</v>
      </c>
      <c r="F107" s="50">
        <v>22.15</v>
      </c>
      <c r="G107" s="47" t="s">
        <v>773</v>
      </c>
      <c r="H107" s="50">
        <f t="shared" si="13"/>
        <v>6645</v>
      </c>
      <c r="I107" s="50">
        <f t="shared" si="11"/>
        <v>1395.45</v>
      </c>
      <c r="J107" s="50">
        <f t="shared" si="12"/>
        <v>8040.45</v>
      </c>
    </row>
    <row r="108" spans="1:10" ht="90">
      <c r="A108" s="34" t="s">
        <v>746</v>
      </c>
      <c r="B108" s="34" t="s">
        <v>660</v>
      </c>
      <c r="C108" s="46" t="s">
        <v>781</v>
      </c>
      <c r="D108" s="52" t="s">
        <v>330</v>
      </c>
      <c r="E108" s="48">
        <v>600</v>
      </c>
      <c r="F108" s="50">
        <v>9.8</v>
      </c>
      <c r="G108" s="47" t="s">
        <v>773</v>
      </c>
      <c r="H108" s="50">
        <f t="shared" si="13"/>
        <v>5880</v>
      </c>
      <c r="I108" s="50">
        <f t="shared" si="11"/>
        <v>1234.8</v>
      </c>
      <c r="J108" s="50">
        <f t="shared" si="12"/>
        <v>7114.8</v>
      </c>
    </row>
    <row r="109" spans="1:10" ht="11.25">
      <c r="A109" s="34"/>
      <c r="B109" s="34"/>
      <c r="C109" s="46"/>
      <c r="D109" s="52"/>
      <c r="E109" s="48"/>
      <c r="F109" s="162" t="s">
        <v>255</v>
      </c>
      <c r="G109" s="163"/>
      <c r="H109" s="51">
        <f>SUM(H106:H108)</f>
        <v>15726</v>
      </c>
      <c r="I109" s="50">
        <f t="shared" si="11"/>
        <v>3302.46</v>
      </c>
      <c r="J109" s="50">
        <f t="shared" si="12"/>
        <v>19028.46</v>
      </c>
    </row>
    <row r="110" spans="1:10" ht="78.75">
      <c r="A110" s="34" t="s">
        <v>748</v>
      </c>
      <c r="B110" s="34" t="s">
        <v>657</v>
      </c>
      <c r="C110" s="46" t="s">
        <v>5</v>
      </c>
      <c r="D110" s="52" t="s">
        <v>749</v>
      </c>
      <c r="E110" s="48">
        <v>150</v>
      </c>
      <c r="F110" s="50">
        <v>49.4</v>
      </c>
      <c r="G110" s="47" t="s">
        <v>466</v>
      </c>
      <c r="H110" s="50">
        <f>E110*F110</f>
        <v>7410</v>
      </c>
      <c r="I110" s="50">
        <f t="shared" si="11"/>
        <v>1556.1</v>
      </c>
      <c r="J110" s="50">
        <f t="shared" si="12"/>
        <v>8966.1</v>
      </c>
    </row>
    <row r="111" spans="1:10" ht="112.5">
      <c r="A111" s="34" t="s">
        <v>748</v>
      </c>
      <c r="B111" s="34" t="s">
        <v>659</v>
      </c>
      <c r="C111" s="46" t="s">
        <v>6</v>
      </c>
      <c r="D111" s="52" t="s">
        <v>749</v>
      </c>
      <c r="E111" s="48">
        <v>60</v>
      </c>
      <c r="F111" s="50">
        <v>52.97</v>
      </c>
      <c r="G111" s="47" t="s">
        <v>466</v>
      </c>
      <c r="H111" s="50">
        <f>E111*F111</f>
        <v>3178.2</v>
      </c>
      <c r="I111" s="50">
        <f t="shared" si="11"/>
        <v>667.4219999999999</v>
      </c>
      <c r="J111" s="50">
        <f t="shared" si="12"/>
        <v>3845.622</v>
      </c>
    </row>
    <row r="112" spans="1:10" ht="11.25">
      <c r="A112" s="34"/>
      <c r="B112" s="34"/>
      <c r="C112" s="46"/>
      <c r="D112" s="52"/>
      <c r="E112" s="48"/>
      <c r="F112" s="162" t="s">
        <v>255</v>
      </c>
      <c r="G112" s="163"/>
      <c r="H112" s="51">
        <f>SUM(H110:H111)</f>
        <v>10588.2</v>
      </c>
      <c r="I112" s="50">
        <f t="shared" si="11"/>
        <v>2223.522</v>
      </c>
      <c r="J112" s="50">
        <f t="shared" si="12"/>
        <v>12811.722000000002</v>
      </c>
    </row>
    <row r="113" spans="1:10" ht="163.5" customHeight="1">
      <c r="A113" s="34" t="s">
        <v>750</v>
      </c>
      <c r="B113" s="34" t="s">
        <v>657</v>
      </c>
      <c r="C113" s="46" t="s">
        <v>783</v>
      </c>
      <c r="D113" s="52" t="s">
        <v>753</v>
      </c>
      <c r="E113" s="48">
        <v>150</v>
      </c>
      <c r="F113" s="50">
        <v>100</v>
      </c>
      <c r="G113" s="47" t="s">
        <v>773</v>
      </c>
      <c r="H113" s="50">
        <f>E113*F113</f>
        <v>15000</v>
      </c>
      <c r="I113" s="50">
        <f t="shared" si="11"/>
        <v>3150</v>
      </c>
      <c r="J113" s="50">
        <f t="shared" si="12"/>
        <v>18150</v>
      </c>
    </row>
    <row r="114" spans="1:10" ht="144" customHeight="1">
      <c r="A114" s="34" t="s">
        <v>750</v>
      </c>
      <c r="B114" s="34" t="s">
        <v>659</v>
      </c>
      <c r="C114" s="46" t="s">
        <v>784</v>
      </c>
      <c r="D114" s="52" t="s">
        <v>785</v>
      </c>
      <c r="E114" s="48">
        <v>150</v>
      </c>
      <c r="F114" s="50">
        <v>82.5</v>
      </c>
      <c r="G114" s="47" t="s">
        <v>773</v>
      </c>
      <c r="H114" s="50">
        <f>E114*F114</f>
        <v>12375</v>
      </c>
      <c r="I114" s="50">
        <f t="shared" si="11"/>
        <v>2598.75</v>
      </c>
      <c r="J114" s="50">
        <f t="shared" si="12"/>
        <v>14973.75</v>
      </c>
    </row>
    <row r="115" spans="1:10" ht="78.75">
      <c r="A115" s="34" t="s">
        <v>750</v>
      </c>
      <c r="B115" s="34" t="s">
        <v>660</v>
      </c>
      <c r="C115" s="46" t="s">
        <v>786</v>
      </c>
      <c r="D115" s="52" t="s">
        <v>751</v>
      </c>
      <c r="E115" s="48">
        <v>30</v>
      </c>
      <c r="F115" s="50">
        <v>55.2</v>
      </c>
      <c r="G115" s="47" t="s">
        <v>773</v>
      </c>
      <c r="H115" s="50">
        <f>E115*F115</f>
        <v>1656</v>
      </c>
      <c r="I115" s="50">
        <f t="shared" si="11"/>
        <v>347.76</v>
      </c>
      <c r="J115" s="50">
        <f t="shared" si="12"/>
        <v>2003.76</v>
      </c>
    </row>
    <row r="116" spans="1:10" ht="33.75">
      <c r="A116" s="34" t="s">
        <v>750</v>
      </c>
      <c r="B116" s="34" t="s">
        <v>661</v>
      </c>
      <c r="C116" s="46" t="s">
        <v>787</v>
      </c>
      <c r="D116" s="52" t="s">
        <v>751</v>
      </c>
      <c r="E116" s="48">
        <v>60</v>
      </c>
      <c r="F116" s="50">
        <v>55.2</v>
      </c>
      <c r="G116" s="47" t="s">
        <v>773</v>
      </c>
      <c r="H116" s="50">
        <f>E116*F116</f>
        <v>3312</v>
      </c>
      <c r="I116" s="50">
        <f t="shared" si="11"/>
        <v>695.52</v>
      </c>
      <c r="J116" s="50">
        <f t="shared" si="12"/>
        <v>4007.52</v>
      </c>
    </row>
    <row r="117" spans="1:10" ht="11.25">
      <c r="A117" s="34"/>
      <c r="B117" s="34"/>
      <c r="C117" s="46"/>
      <c r="D117" s="52"/>
      <c r="E117" s="48"/>
      <c r="F117" s="162" t="s">
        <v>254</v>
      </c>
      <c r="G117" s="163"/>
      <c r="H117" s="51">
        <f>SUM(H113:H116)</f>
        <v>32343</v>
      </c>
      <c r="I117" s="50">
        <f t="shared" si="11"/>
        <v>6792.03</v>
      </c>
      <c r="J117" s="50">
        <f t="shared" si="12"/>
        <v>39135.03</v>
      </c>
    </row>
    <row r="118" spans="1:10" ht="56.25">
      <c r="A118" s="34" t="s">
        <v>752</v>
      </c>
      <c r="B118" s="34" t="s">
        <v>657</v>
      </c>
      <c r="C118" s="46" t="s">
        <v>788</v>
      </c>
      <c r="D118" s="52" t="s">
        <v>753</v>
      </c>
      <c r="E118" s="48">
        <v>900</v>
      </c>
      <c r="F118" s="50">
        <v>37.45</v>
      </c>
      <c r="G118" s="47" t="s">
        <v>773</v>
      </c>
      <c r="H118" s="50">
        <f>E118*F118</f>
        <v>33705</v>
      </c>
      <c r="I118" s="50">
        <f t="shared" si="11"/>
        <v>7078.05</v>
      </c>
      <c r="J118" s="50">
        <f t="shared" si="12"/>
        <v>40783.05</v>
      </c>
    </row>
    <row r="119" spans="1:10" ht="67.5">
      <c r="A119" s="34" t="s">
        <v>752</v>
      </c>
      <c r="B119" s="34" t="s">
        <v>659</v>
      </c>
      <c r="C119" s="46" t="s">
        <v>789</v>
      </c>
      <c r="D119" s="52" t="s">
        <v>753</v>
      </c>
      <c r="E119" s="48">
        <v>600</v>
      </c>
      <c r="F119" s="50">
        <v>65.25</v>
      </c>
      <c r="G119" s="47" t="s">
        <v>773</v>
      </c>
      <c r="H119" s="50">
        <f>E119*F119</f>
        <v>39150</v>
      </c>
      <c r="I119" s="50">
        <f t="shared" si="11"/>
        <v>8221.5</v>
      </c>
      <c r="J119" s="50">
        <f t="shared" si="12"/>
        <v>47371.5</v>
      </c>
    </row>
    <row r="120" spans="1:10" ht="123.75">
      <c r="A120" s="34" t="s">
        <v>752</v>
      </c>
      <c r="B120" s="34" t="s">
        <v>660</v>
      </c>
      <c r="C120" s="46" t="s">
        <v>790</v>
      </c>
      <c r="D120" s="52" t="s">
        <v>791</v>
      </c>
      <c r="E120" s="48">
        <v>1200</v>
      </c>
      <c r="F120" s="50">
        <v>112.9</v>
      </c>
      <c r="G120" s="47" t="s">
        <v>773</v>
      </c>
      <c r="H120" s="50">
        <f>E120*F120</f>
        <v>135480</v>
      </c>
      <c r="I120" s="50">
        <f t="shared" si="11"/>
        <v>28450.8</v>
      </c>
      <c r="J120" s="50">
        <f t="shared" si="12"/>
        <v>163930.8</v>
      </c>
    </row>
    <row r="121" spans="1:10" ht="11.25">
      <c r="A121" s="34"/>
      <c r="B121" s="34"/>
      <c r="C121" s="46"/>
      <c r="D121" s="52"/>
      <c r="E121" s="48"/>
      <c r="F121" s="162" t="s">
        <v>254</v>
      </c>
      <c r="G121" s="163"/>
      <c r="H121" s="51">
        <f>SUM(H118:H120)</f>
        <v>208335</v>
      </c>
      <c r="I121" s="50">
        <f t="shared" si="11"/>
        <v>43750.35</v>
      </c>
      <c r="J121" s="50">
        <f t="shared" si="12"/>
        <v>252085.35</v>
      </c>
    </row>
    <row r="122" spans="1:10" ht="106.5" customHeight="1">
      <c r="A122" s="34" t="s">
        <v>754</v>
      </c>
      <c r="B122" s="34" t="s">
        <v>657</v>
      </c>
      <c r="C122" s="46" t="s">
        <v>755</v>
      </c>
      <c r="D122" s="52" t="s">
        <v>756</v>
      </c>
      <c r="E122" s="48">
        <v>60</v>
      </c>
      <c r="F122" s="49" t="s">
        <v>770</v>
      </c>
      <c r="G122" s="47"/>
      <c r="H122" s="54"/>
      <c r="I122" s="54"/>
      <c r="J122" s="54"/>
    </row>
    <row r="123" spans="1:10" ht="90">
      <c r="A123" s="34" t="s">
        <v>754</v>
      </c>
      <c r="B123" s="34" t="s">
        <v>659</v>
      </c>
      <c r="C123" s="46" t="s">
        <v>259</v>
      </c>
      <c r="D123" s="52" t="s">
        <v>756</v>
      </c>
      <c r="E123" s="48">
        <v>90</v>
      </c>
      <c r="F123" s="49" t="s">
        <v>770</v>
      </c>
      <c r="G123" s="47"/>
      <c r="H123" s="54"/>
      <c r="I123" s="54"/>
      <c r="J123" s="54"/>
    </row>
    <row r="124" spans="1:10" ht="76.5" customHeight="1">
      <c r="A124" s="34" t="s">
        <v>754</v>
      </c>
      <c r="B124" s="34" t="s">
        <v>660</v>
      </c>
      <c r="C124" s="46" t="s">
        <v>260</v>
      </c>
      <c r="D124" s="52" t="s">
        <v>756</v>
      </c>
      <c r="E124" s="48">
        <v>150</v>
      </c>
      <c r="F124" s="49" t="s">
        <v>770</v>
      </c>
      <c r="G124" s="47"/>
      <c r="H124" s="54"/>
      <c r="I124" s="54"/>
      <c r="J124" s="54"/>
    </row>
    <row r="125" spans="1:10" ht="90">
      <c r="A125" s="34" t="s">
        <v>754</v>
      </c>
      <c r="B125" s="34" t="s">
        <v>661</v>
      </c>
      <c r="C125" s="46" t="s">
        <v>261</v>
      </c>
      <c r="D125" s="52" t="s">
        <v>756</v>
      </c>
      <c r="E125" s="48">
        <v>150</v>
      </c>
      <c r="F125" s="49" t="s">
        <v>770</v>
      </c>
      <c r="G125" s="47"/>
      <c r="H125" s="54"/>
      <c r="I125" s="54"/>
      <c r="J125" s="54"/>
    </row>
    <row r="126" spans="1:10" ht="78.75">
      <c r="A126" s="34" t="s">
        <v>754</v>
      </c>
      <c r="B126" s="34" t="s">
        <v>689</v>
      </c>
      <c r="C126" s="46" t="s">
        <v>262</v>
      </c>
      <c r="D126" s="52" t="s">
        <v>756</v>
      </c>
      <c r="E126" s="48">
        <v>150</v>
      </c>
      <c r="F126" s="49" t="s">
        <v>770</v>
      </c>
      <c r="G126" s="47"/>
      <c r="H126" s="54"/>
      <c r="I126" s="54"/>
      <c r="J126" s="54"/>
    </row>
    <row r="127" spans="1:10" ht="112.5">
      <c r="A127" s="34" t="s">
        <v>754</v>
      </c>
      <c r="B127" s="34" t="s">
        <v>691</v>
      </c>
      <c r="C127" s="46" t="s">
        <v>264</v>
      </c>
      <c r="D127" s="52" t="s">
        <v>756</v>
      </c>
      <c r="E127" s="48">
        <v>150</v>
      </c>
      <c r="F127" s="49" t="s">
        <v>770</v>
      </c>
      <c r="G127" s="47"/>
      <c r="H127" s="54"/>
      <c r="I127" s="54"/>
      <c r="J127" s="54"/>
    </row>
    <row r="128" spans="1:10" ht="135">
      <c r="A128" s="34" t="s">
        <v>754</v>
      </c>
      <c r="B128" s="34" t="s">
        <v>693</v>
      </c>
      <c r="C128" s="46" t="s">
        <v>265</v>
      </c>
      <c r="D128" s="52" t="s">
        <v>756</v>
      </c>
      <c r="E128" s="48">
        <v>150</v>
      </c>
      <c r="F128" s="49" t="s">
        <v>770</v>
      </c>
      <c r="G128" s="47"/>
      <c r="H128" s="54"/>
      <c r="I128" s="54"/>
      <c r="J128" s="54"/>
    </row>
    <row r="129" spans="1:10" ht="45">
      <c r="A129" s="34" t="s">
        <v>266</v>
      </c>
      <c r="B129" s="34" t="s">
        <v>267</v>
      </c>
      <c r="C129" s="46" t="s">
        <v>268</v>
      </c>
      <c r="D129" s="52" t="s">
        <v>756</v>
      </c>
      <c r="E129" s="48">
        <v>60</v>
      </c>
      <c r="F129" s="49" t="s">
        <v>770</v>
      </c>
      <c r="G129" s="47"/>
      <c r="H129" s="54"/>
      <c r="I129" s="54"/>
      <c r="J129" s="54"/>
    </row>
    <row r="130" spans="1:10" ht="90">
      <c r="A130" s="34" t="s">
        <v>754</v>
      </c>
      <c r="B130" s="34" t="s">
        <v>269</v>
      </c>
      <c r="C130" s="46" t="s">
        <v>270</v>
      </c>
      <c r="D130" s="52" t="s">
        <v>756</v>
      </c>
      <c r="E130" s="48">
        <v>60</v>
      </c>
      <c r="F130" s="49" t="s">
        <v>770</v>
      </c>
      <c r="G130" s="47"/>
      <c r="H130" s="54"/>
      <c r="I130" s="54"/>
      <c r="J130" s="54"/>
    </row>
    <row r="131" spans="1:10" ht="101.25">
      <c r="A131" s="34" t="s">
        <v>271</v>
      </c>
      <c r="B131" s="34"/>
      <c r="C131" s="46" t="s">
        <v>147</v>
      </c>
      <c r="D131" s="52" t="s">
        <v>751</v>
      </c>
      <c r="E131" s="48">
        <v>300</v>
      </c>
      <c r="F131" s="50">
        <v>69</v>
      </c>
      <c r="G131" s="47" t="s">
        <v>773</v>
      </c>
      <c r="H131" s="51">
        <f>E131*F131</f>
        <v>20700</v>
      </c>
      <c r="I131" s="50">
        <f>H131*21%</f>
        <v>4347</v>
      </c>
      <c r="J131" s="50">
        <f>H131+I131</f>
        <v>25047</v>
      </c>
    </row>
    <row r="132" spans="1:10" ht="135">
      <c r="A132" s="34" t="s">
        <v>272</v>
      </c>
      <c r="B132" s="34" t="s">
        <v>657</v>
      </c>
      <c r="C132" s="46" t="s">
        <v>273</v>
      </c>
      <c r="D132" s="52" t="s">
        <v>274</v>
      </c>
      <c r="E132" s="48">
        <v>150</v>
      </c>
      <c r="F132" s="49" t="s">
        <v>770</v>
      </c>
      <c r="G132" s="47"/>
      <c r="H132" s="54"/>
      <c r="I132" s="54"/>
      <c r="J132" s="54"/>
    </row>
    <row r="133" spans="1:10" ht="123.75">
      <c r="A133" s="34" t="s">
        <v>272</v>
      </c>
      <c r="B133" s="34" t="s">
        <v>659</v>
      </c>
      <c r="C133" s="46" t="s">
        <v>275</v>
      </c>
      <c r="D133" s="52" t="s">
        <v>274</v>
      </c>
      <c r="E133" s="48">
        <v>30</v>
      </c>
      <c r="F133" s="49" t="s">
        <v>770</v>
      </c>
      <c r="G133" s="47"/>
      <c r="H133" s="54"/>
      <c r="I133" s="54"/>
      <c r="J133" s="54"/>
    </row>
    <row r="134" spans="1:10" ht="56.25">
      <c r="A134" s="34" t="s">
        <v>276</v>
      </c>
      <c r="B134" s="34"/>
      <c r="C134" s="46" t="s">
        <v>148</v>
      </c>
      <c r="D134" s="52" t="s">
        <v>149</v>
      </c>
      <c r="E134" s="48">
        <v>300</v>
      </c>
      <c r="F134" s="50">
        <v>10.2</v>
      </c>
      <c r="G134" s="47" t="s">
        <v>773</v>
      </c>
      <c r="H134" s="51">
        <f>E134*F134</f>
        <v>3060</v>
      </c>
      <c r="I134" s="50">
        <f>H134*21%</f>
        <v>642.6</v>
      </c>
      <c r="J134" s="50">
        <f>H134+I134</f>
        <v>3702.6</v>
      </c>
    </row>
    <row r="135" spans="1:10" ht="136.5" customHeight="1">
      <c r="A135" s="34" t="s">
        <v>277</v>
      </c>
      <c r="B135" s="34" t="s">
        <v>657</v>
      </c>
      <c r="C135" s="46" t="s">
        <v>7</v>
      </c>
      <c r="D135" s="52" t="s">
        <v>149</v>
      </c>
      <c r="E135" s="48">
        <v>300</v>
      </c>
      <c r="F135" s="50">
        <v>36.1</v>
      </c>
      <c r="G135" s="47" t="s">
        <v>466</v>
      </c>
      <c r="H135" s="50">
        <f>E135*F135</f>
        <v>10830</v>
      </c>
      <c r="I135" s="50">
        <f>H135*21%</f>
        <v>2274.2999999999997</v>
      </c>
      <c r="J135" s="50">
        <f>H135+I135</f>
        <v>13104.3</v>
      </c>
    </row>
    <row r="136" spans="1:10" ht="90">
      <c r="A136" s="34" t="s">
        <v>277</v>
      </c>
      <c r="B136" s="34" t="s">
        <v>659</v>
      </c>
      <c r="C136" s="46" t="s">
        <v>310</v>
      </c>
      <c r="D136" s="52" t="s">
        <v>149</v>
      </c>
      <c r="E136" s="48">
        <v>150</v>
      </c>
      <c r="F136" s="50">
        <v>10.45</v>
      </c>
      <c r="G136" s="47" t="s">
        <v>466</v>
      </c>
      <c r="H136" s="50">
        <f>E136*F136</f>
        <v>1567.5</v>
      </c>
      <c r="I136" s="50">
        <f>H136*21%</f>
        <v>329.175</v>
      </c>
      <c r="J136" s="50">
        <f>H136+I136</f>
        <v>1896.675</v>
      </c>
    </row>
    <row r="137" spans="1:10" ht="11.25">
      <c r="A137" s="34"/>
      <c r="B137" s="34"/>
      <c r="C137" s="46"/>
      <c r="D137" s="52"/>
      <c r="E137" s="48"/>
      <c r="F137" s="162" t="s">
        <v>255</v>
      </c>
      <c r="G137" s="163"/>
      <c r="H137" s="51">
        <f>SUM(H135:H136)</f>
        <v>12397.5</v>
      </c>
      <c r="I137" s="50">
        <f>SUM(I135:I136)</f>
        <v>2603.475</v>
      </c>
      <c r="J137" s="50">
        <f>SUM(J135:J136)</f>
        <v>15000.974999999999</v>
      </c>
    </row>
    <row r="138" spans="1:10" ht="112.5">
      <c r="A138" s="34" t="s">
        <v>278</v>
      </c>
      <c r="B138" s="34" t="s">
        <v>657</v>
      </c>
      <c r="C138" s="46" t="s">
        <v>0</v>
      </c>
      <c r="D138" s="52" t="s">
        <v>1</v>
      </c>
      <c r="E138" s="48">
        <v>60</v>
      </c>
      <c r="F138" s="49" t="s">
        <v>770</v>
      </c>
      <c r="G138" s="47"/>
      <c r="H138" s="54"/>
      <c r="I138" s="54"/>
      <c r="J138" s="54"/>
    </row>
    <row r="139" spans="1:10" ht="67.5">
      <c r="A139" s="34" t="s">
        <v>278</v>
      </c>
      <c r="B139" s="34" t="s">
        <v>659</v>
      </c>
      <c r="C139" s="46" t="s">
        <v>2</v>
      </c>
      <c r="D139" s="52" t="s">
        <v>1</v>
      </c>
      <c r="E139" s="48">
        <v>30</v>
      </c>
      <c r="F139" s="49" t="s">
        <v>770</v>
      </c>
      <c r="G139" s="47"/>
      <c r="H139" s="54"/>
      <c r="I139" s="54"/>
      <c r="J139" s="54"/>
    </row>
    <row r="140" spans="1:10" ht="67.5">
      <c r="A140" s="34" t="s">
        <v>3</v>
      </c>
      <c r="B140" s="34" t="s">
        <v>657</v>
      </c>
      <c r="C140" s="46" t="s">
        <v>45</v>
      </c>
      <c r="D140" s="52" t="s">
        <v>46</v>
      </c>
      <c r="E140" s="48">
        <v>150</v>
      </c>
      <c r="F140" s="49" t="s">
        <v>770</v>
      </c>
      <c r="G140" s="47"/>
      <c r="H140" s="54"/>
      <c r="I140" s="54"/>
      <c r="J140" s="54"/>
    </row>
    <row r="141" spans="1:10" ht="67.5">
      <c r="A141" s="34" t="s">
        <v>3</v>
      </c>
      <c r="B141" s="34" t="s">
        <v>659</v>
      </c>
      <c r="C141" s="46" t="s">
        <v>47</v>
      </c>
      <c r="D141" s="52" t="s">
        <v>46</v>
      </c>
      <c r="E141" s="48">
        <v>150</v>
      </c>
      <c r="F141" s="49" t="s">
        <v>770</v>
      </c>
      <c r="G141" s="47"/>
      <c r="H141" s="54"/>
      <c r="I141" s="54"/>
      <c r="J141" s="54"/>
    </row>
    <row r="142" spans="1:10" ht="90">
      <c r="A142" s="34" t="s">
        <v>48</v>
      </c>
      <c r="B142" s="34" t="s">
        <v>657</v>
      </c>
      <c r="C142" s="46" t="s">
        <v>49</v>
      </c>
      <c r="D142" s="52" t="s">
        <v>50</v>
      </c>
      <c r="E142" s="48">
        <v>30</v>
      </c>
      <c r="F142" s="49" t="s">
        <v>770</v>
      </c>
      <c r="G142" s="47"/>
      <c r="H142" s="54"/>
      <c r="I142" s="54"/>
      <c r="J142" s="54"/>
    </row>
    <row r="143" spans="1:10" ht="51" customHeight="1">
      <c r="A143" s="34" t="s">
        <v>48</v>
      </c>
      <c r="B143" s="34" t="s">
        <v>659</v>
      </c>
      <c r="C143" s="46" t="s">
        <v>51</v>
      </c>
      <c r="D143" s="52" t="s">
        <v>50</v>
      </c>
      <c r="E143" s="48">
        <v>60</v>
      </c>
      <c r="F143" s="49" t="s">
        <v>770</v>
      </c>
      <c r="G143" s="47"/>
      <c r="H143" s="54"/>
      <c r="I143" s="54"/>
      <c r="J143" s="54"/>
    </row>
    <row r="144" spans="1:10" ht="67.5">
      <c r="A144" s="34" t="s">
        <v>48</v>
      </c>
      <c r="B144" s="34" t="s">
        <v>660</v>
      </c>
      <c r="C144" s="46" t="s">
        <v>52</v>
      </c>
      <c r="D144" s="52" t="s">
        <v>50</v>
      </c>
      <c r="E144" s="48">
        <v>150</v>
      </c>
      <c r="F144" s="49" t="s">
        <v>770</v>
      </c>
      <c r="G144" s="47"/>
      <c r="H144" s="54"/>
      <c r="I144" s="54"/>
      <c r="J144" s="54"/>
    </row>
    <row r="145" spans="1:10" ht="56.25">
      <c r="A145" s="34" t="s">
        <v>53</v>
      </c>
      <c r="B145" s="34"/>
      <c r="C145" s="46" t="s">
        <v>150</v>
      </c>
      <c r="D145" s="52" t="s">
        <v>428</v>
      </c>
      <c r="E145" s="48">
        <v>90</v>
      </c>
      <c r="F145" s="50">
        <v>175</v>
      </c>
      <c r="G145" s="47" t="s">
        <v>773</v>
      </c>
      <c r="H145" s="51">
        <f>E145*F145</f>
        <v>15750</v>
      </c>
      <c r="I145" s="50">
        <f aca="true" t="shared" si="14" ref="I145:I162">H145*21%</f>
        <v>3307.5</v>
      </c>
      <c r="J145" s="50">
        <f aca="true" t="shared" si="15" ref="J145:J162">H145+I145</f>
        <v>19057.5</v>
      </c>
    </row>
    <row r="146" spans="1:10" ht="78.75">
      <c r="A146" s="34" t="s">
        <v>318</v>
      </c>
      <c r="B146" s="34" t="s">
        <v>657</v>
      </c>
      <c r="C146" s="46" t="s">
        <v>311</v>
      </c>
      <c r="D146" s="52" t="s">
        <v>319</v>
      </c>
      <c r="E146" s="48">
        <v>270</v>
      </c>
      <c r="F146" s="50">
        <v>22.33</v>
      </c>
      <c r="G146" s="47" t="s">
        <v>466</v>
      </c>
      <c r="H146" s="50">
        <f>E146*F146</f>
        <v>6029.099999999999</v>
      </c>
      <c r="I146" s="50">
        <f t="shared" si="14"/>
        <v>1266.1109999999999</v>
      </c>
      <c r="J146" s="50">
        <f t="shared" si="15"/>
        <v>7295.210999999999</v>
      </c>
    </row>
    <row r="147" spans="1:10" ht="56.25">
      <c r="A147" s="34" t="s">
        <v>318</v>
      </c>
      <c r="B147" s="34" t="s">
        <v>659</v>
      </c>
      <c r="C147" s="46" t="s">
        <v>312</v>
      </c>
      <c r="D147" s="52" t="s">
        <v>319</v>
      </c>
      <c r="E147" s="48">
        <v>120</v>
      </c>
      <c r="F147" s="50">
        <v>28.5</v>
      </c>
      <c r="G147" s="47" t="s">
        <v>466</v>
      </c>
      <c r="H147" s="50">
        <f>E147*F147</f>
        <v>3420</v>
      </c>
      <c r="I147" s="50">
        <f t="shared" si="14"/>
        <v>718.1999999999999</v>
      </c>
      <c r="J147" s="50">
        <f t="shared" si="15"/>
        <v>4138.2</v>
      </c>
    </row>
    <row r="148" spans="1:10" ht="186" customHeight="1">
      <c r="A148" s="34" t="s">
        <v>318</v>
      </c>
      <c r="B148" s="34" t="s">
        <v>660</v>
      </c>
      <c r="C148" s="46" t="s">
        <v>313</v>
      </c>
      <c r="D148" s="52" t="s">
        <v>319</v>
      </c>
      <c r="E148" s="48">
        <v>300</v>
      </c>
      <c r="F148" s="50">
        <v>28.5</v>
      </c>
      <c r="G148" s="47" t="s">
        <v>466</v>
      </c>
      <c r="H148" s="50">
        <f>E148*F148</f>
        <v>8550</v>
      </c>
      <c r="I148" s="50">
        <f t="shared" si="14"/>
        <v>1795.5</v>
      </c>
      <c r="J148" s="50">
        <f t="shared" si="15"/>
        <v>10345.5</v>
      </c>
    </row>
    <row r="149" spans="1:10" ht="11.25">
      <c r="A149" s="34"/>
      <c r="B149" s="34"/>
      <c r="C149" s="46"/>
      <c r="D149" s="52"/>
      <c r="E149" s="48"/>
      <c r="F149" s="162" t="s">
        <v>258</v>
      </c>
      <c r="G149" s="163"/>
      <c r="H149" s="51">
        <f>SUM(H146:H148)</f>
        <v>17999.1</v>
      </c>
      <c r="I149" s="50">
        <f t="shared" si="14"/>
        <v>3779.8109999999997</v>
      </c>
      <c r="J149" s="50">
        <f t="shared" si="15"/>
        <v>21778.911</v>
      </c>
    </row>
    <row r="150" spans="1:10" ht="45">
      <c r="A150" s="34" t="s">
        <v>320</v>
      </c>
      <c r="B150" s="34"/>
      <c r="C150" s="46" t="s">
        <v>250</v>
      </c>
      <c r="D150" s="52" t="s">
        <v>321</v>
      </c>
      <c r="E150" s="48">
        <v>450</v>
      </c>
      <c r="F150" s="50">
        <v>21</v>
      </c>
      <c r="G150" s="47" t="s">
        <v>251</v>
      </c>
      <c r="H150" s="51">
        <f>E150*F150</f>
        <v>9450</v>
      </c>
      <c r="I150" s="50">
        <f t="shared" si="14"/>
        <v>1984.5</v>
      </c>
      <c r="J150" s="50">
        <f t="shared" si="15"/>
        <v>11434.5</v>
      </c>
    </row>
    <row r="151" spans="1:10" ht="101.25">
      <c r="A151" s="34" t="s">
        <v>322</v>
      </c>
      <c r="B151" s="34" t="s">
        <v>657</v>
      </c>
      <c r="C151" s="46" t="s">
        <v>167</v>
      </c>
      <c r="D151" s="52" t="s">
        <v>323</v>
      </c>
      <c r="E151" s="48">
        <v>90</v>
      </c>
      <c r="F151" s="50">
        <v>53</v>
      </c>
      <c r="G151" s="47" t="s">
        <v>164</v>
      </c>
      <c r="H151" s="50">
        <f>E151*F151</f>
        <v>4770</v>
      </c>
      <c r="I151" s="50">
        <f t="shared" si="14"/>
        <v>1001.6999999999999</v>
      </c>
      <c r="J151" s="50">
        <f t="shared" si="15"/>
        <v>5771.7</v>
      </c>
    </row>
    <row r="152" spans="1:10" ht="123.75">
      <c r="A152" s="34" t="s">
        <v>324</v>
      </c>
      <c r="B152" s="34" t="s">
        <v>659</v>
      </c>
      <c r="C152" s="46" t="s">
        <v>168</v>
      </c>
      <c r="D152" s="52" t="s">
        <v>323</v>
      </c>
      <c r="E152" s="48">
        <v>30</v>
      </c>
      <c r="F152" s="50">
        <v>75</v>
      </c>
      <c r="G152" s="47" t="s">
        <v>164</v>
      </c>
      <c r="H152" s="50">
        <f>E152*F152</f>
        <v>2250</v>
      </c>
      <c r="I152" s="50">
        <f t="shared" si="14"/>
        <v>472.5</v>
      </c>
      <c r="J152" s="50">
        <f t="shared" si="15"/>
        <v>2722.5</v>
      </c>
    </row>
    <row r="153" spans="1:10" ht="11.25">
      <c r="A153" s="34"/>
      <c r="B153" s="34"/>
      <c r="C153" s="46"/>
      <c r="D153" s="52"/>
      <c r="E153" s="48"/>
      <c r="F153" s="162" t="s">
        <v>254</v>
      </c>
      <c r="G153" s="163"/>
      <c r="H153" s="51">
        <f>SUM(H151:H152)</f>
        <v>7020</v>
      </c>
      <c r="I153" s="50">
        <f t="shared" si="14"/>
        <v>1474.2</v>
      </c>
      <c r="J153" s="50">
        <f t="shared" si="15"/>
        <v>8494.2</v>
      </c>
    </row>
    <row r="154" spans="1:10" ht="56.25">
      <c r="A154" s="34" t="s">
        <v>325</v>
      </c>
      <c r="B154" s="34"/>
      <c r="C154" s="46" t="s">
        <v>151</v>
      </c>
      <c r="D154" s="52" t="s">
        <v>326</v>
      </c>
      <c r="E154" s="48">
        <v>150</v>
      </c>
      <c r="F154" s="50">
        <v>31.8</v>
      </c>
      <c r="G154" s="47" t="s">
        <v>773</v>
      </c>
      <c r="H154" s="51">
        <f aca="true" t="shared" si="16" ref="H154:H159">E154*F154</f>
        <v>4770</v>
      </c>
      <c r="I154" s="50">
        <f t="shared" si="14"/>
        <v>1001.6999999999999</v>
      </c>
      <c r="J154" s="50">
        <f t="shared" si="15"/>
        <v>5771.7</v>
      </c>
    </row>
    <row r="155" spans="1:10" ht="184.5" customHeight="1">
      <c r="A155" s="34" t="s">
        <v>327</v>
      </c>
      <c r="B155" s="34" t="s">
        <v>657</v>
      </c>
      <c r="C155" s="46" t="s">
        <v>152</v>
      </c>
      <c r="D155" s="52" t="s">
        <v>326</v>
      </c>
      <c r="E155" s="48">
        <v>150</v>
      </c>
      <c r="F155" s="50">
        <v>34.5</v>
      </c>
      <c r="G155" s="47" t="s">
        <v>773</v>
      </c>
      <c r="H155" s="50">
        <f t="shared" si="16"/>
        <v>5175</v>
      </c>
      <c r="I155" s="50">
        <f t="shared" si="14"/>
        <v>1086.75</v>
      </c>
      <c r="J155" s="50">
        <f t="shared" si="15"/>
        <v>6261.75</v>
      </c>
    </row>
    <row r="156" spans="1:10" ht="179.25" customHeight="1">
      <c r="A156" s="34" t="s">
        <v>327</v>
      </c>
      <c r="B156" s="34" t="s">
        <v>659</v>
      </c>
      <c r="C156" s="46" t="s">
        <v>153</v>
      </c>
      <c r="D156" s="52" t="s">
        <v>326</v>
      </c>
      <c r="E156" s="48">
        <v>150</v>
      </c>
      <c r="F156" s="50">
        <v>34.5</v>
      </c>
      <c r="G156" s="47" t="s">
        <v>773</v>
      </c>
      <c r="H156" s="50">
        <f t="shared" si="16"/>
        <v>5175</v>
      </c>
      <c r="I156" s="50">
        <f t="shared" si="14"/>
        <v>1086.75</v>
      </c>
      <c r="J156" s="50">
        <f t="shared" si="15"/>
        <v>6261.75</v>
      </c>
    </row>
    <row r="157" spans="1:10" ht="235.5" customHeight="1">
      <c r="A157" s="34" t="s">
        <v>327</v>
      </c>
      <c r="B157" s="34" t="s">
        <v>660</v>
      </c>
      <c r="C157" s="46" t="s">
        <v>154</v>
      </c>
      <c r="D157" s="52" t="s">
        <v>326</v>
      </c>
      <c r="E157" s="48">
        <v>600</v>
      </c>
      <c r="F157" s="50">
        <v>63</v>
      </c>
      <c r="G157" s="47" t="s">
        <v>773</v>
      </c>
      <c r="H157" s="50">
        <f t="shared" si="16"/>
        <v>37800</v>
      </c>
      <c r="I157" s="50">
        <f t="shared" si="14"/>
        <v>7938</v>
      </c>
      <c r="J157" s="50">
        <f t="shared" si="15"/>
        <v>45738</v>
      </c>
    </row>
    <row r="158" spans="1:10" ht="298.5" customHeight="1">
      <c r="A158" s="34" t="s">
        <v>327</v>
      </c>
      <c r="B158" s="34" t="s">
        <v>661</v>
      </c>
      <c r="C158" s="46" t="s">
        <v>156</v>
      </c>
      <c r="D158" s="52" t="s">
        <v>155</v>
      </c>
      <c r="E158" s="48">
        <v>600</v>
      </c>
      <c r="F158" s="50">
        <v>50.2</v>
      </c>
      <c r="G158" s="47" t="s">
        <v>773</v>
      </c>
      <c r="H158" s="50">
        <f t="shared" si="16"/>
        <v>30120</v>
      </c>
      <c r="I158" s="50">
        <f t="shared" si="14"/>
        <v>6325.2</v>
      </c>
      <c r="J158" s="50">
        <f t="shared" si="15"/>
        <v>36445.2</v>
      </c>
    </row>
    <row r="159" spans="1:10" ht="90">
      <c r="A159" s="34" t="s">
        <v>327</v>
      </c>
      <c r="B159" s="34" t="s">
        <v>689</v>
      </c>
      <c r="C159" s="46" t="s">
        <v>157</v>
      </c>
      <c r="D159" s="52" t="s">
        <v>326</v>
      </c>
      <c r="E159" s="48">
        <v>150</v>
      </c>
      <c r="F159" s="50">
        <v>42.5</v>
      </c>
      <c r="G159" s="47" t="s">
        <v>773</v>
      </c>
      <c r="H159" s="50">
        <f t="shared" si="16"/>
        <v>6375</v>
      </c>
      <c r="I159" s="50">
        <f t="shared" si="14"/>
        <v>1338.75</v>
      </c>
      <c r="J159" s="50">
        <f t="shared" si="15"/>
        <v>7713.75</v>
      </c>
    </row>
    <row r="160" spans="1:10" ht="17.25" customHeight="1">
      <c r="A160" s="34"/>
      <c r="B160" s="34"/>
      <c r="C160" s="46"/>
      <c r="D160" s="52"/>
      <c r="E160" s="48"/>
      <c r="F160" s="162" t="s">
        <v>254</v>
      </c>
      <c r="G160" s="163"/>
      <c r="H160" s="51">
        <f>SUM(H155:H159)</f>
        <v>84645</v>
      </c>
      <c r="I160" s="50">
        <f t="shared" si="14"/>
        <v>17775.45</v>
      </c>
      <c r="J160" s="50">
        <f t="shared" si="15"/>
        <v>102420.45</v>
      </c>
    </row>
    <row r="161" spans="1:10" ht="33.75">
      <c r="A161" s="34" t="s">
        <v>328</v>
      </c>
      <c r="B161" s="34"/>
      <c r="C161" s="46" t="s">
        <v>158</v>
      </c>
      <c r="D161" s="52" t="s">
        <v>159</v>
      </c>
      <c r="E161" s="48">
        <v>450</v>
      </c>
      <c r="F161" s="50">
        <v>10.5</v>
      </c>
      <c r="G161" s="47" t="s">
        <v>773</v>
      </c>
      <c r="H161" s="51">
        <f>E161*F161</f>
        <v>4725</v>
      </c>
      <c r="I161" s="50">
        <f t="shared" si="14"/>
        <v>992.25</v>
      </c>
      <c r="J161" s="50">
        <f t="shared" si="15"/>
        <v>5717.25</v>
      </c>
    </row>
    <row r="162" spans="1:10" ht="112.5">
      <c r="A162" s="34" t="s">
        <v>329</v>
      </c>
      <c r="B162" s="34"/>
      <c r="C162" s="46" t="s">
        <v>42</v>
      </c>
      <c r="D162" s="52" t="s">
        <v>330</v>
      </c>
      <c r="E162" s="48">
        <v>450</v>
      </c>
      <c r="F162" s="50">
        <v>30</v>
      </c>
      <c r="G162" s="47" t="s">
        <v>466</v>
      </c>
      <c r="H162" s="51">
        <f>E162*F162</f>
        <v>13500</v>
      </c>
      <c r="I162" s="50">
        <f t="shared" si="14"/>
        <v>2835</v>
      </c>
      <c r="J162" s="50">
        <f t="shared" si="15"/>
        <v>16335</v>
      </c>
    </row>
    <row r="163" spans="1:10" ht="112.5">
      <c r="A163" s="34" t="s">
        <v>331</v>
      </c>
      <c r="B163" s="34"/>
      <c r="C163" s="46" t="s">
        <v>418</v>
      </c>
      <c r="D163" s="52" t="s">
        <v>419</v>
      </c>
      <c r="E163" s="48">
        <v>120</v>
      </c>
      <c r="F163" s="49" t="s">
        <v>770</v>
      </c>
      <c r="G163" s="47"/>
      <c r="H163" s="54"/>
      <c r="I163" s="54"/>
      <c r="J163" s="54"/>
    </row>
    <row r="164" spans="1:10" ht="123.75">
      <c r="A164" s="34" t="s">
        <v>420</v>
      </c>
      <c r="B164" s="34"/>
      <c r="C164" s="46" t="s">
        <v>449</v>
      </c>
      <c r="D164" s="52" t="s">
        <v>450</v>
      </c>
      <c r="E164" s="48">
        <v>150</v>
      </c>
      <c r="F164" s="50">
        <v>35.89</v>
      </c>
      <c r="G164" s="47" t="s">
        <v>448</v>
      </c>
      <c r="H164" s="51">
        <f aca="true" t="shared" si="17" ref="H164:H171">E164*F164</f>
        <v>5383.5</v>
      </c>
      <c r="I164" s="50">
        <f aca="true" t="shared" si="18" ref="I164:I172">H164*21%</f>
        <v>1130.5349999999999</v>
      </c>
      <c r="J164" s="50">
        <f aca="true" t="shared" si="19" ref="J164:J172">H164+I164</f>
        <v>6514.035</v>
      </c>
    </row>
    <row r="165" spans="1:10" ht="33.75">
      <c r="A165" s="34" t="s">
        <v>421</v>
      </c>
      <c r="B165" s="34"/>
      <c r="C165" s="46" t="s">
        <v>451</v>
      </c>
      <c r="D165" s="52" t="s">
        <v>422</v>
      </c>
      <c r="E165" s="48">
        <v>900</v>
      </c>
      <c r="F165" s="50">
        <v>14.36</v>
      </c>
      <c r="G165" s="47" t="s">
        <v>448</v>
      </c>
      <c r="H165" s="51">
        <f t="shared" si="17"/>
        <v>12924</v>
      </c>
      <c r="I165" s="50">
        <f t="shared" si="18"/>
        <v>2714.04</v>
      </c>
      <c r="J165" s="50">
        <f t="shared" si="19"/>
        <v>15638.04</v>
      </c>
    </row>
    <row r="166" spans="1:10" ht="33.75">
      <c r="A166" s="34" t="s">
        <v>423</v>
      </c>
      <c r="B166" s="34"/>
      <c r="C166" s="46" t="s">
        <v>237</v>
      </c>
      <c r="D166" s="52" t="s">
        <v>238</v>
      </c>
      <c r="E166" s="48">
        <v>600</v>
      </c>
      <c r="F166" s="50">
        <v>7.16</v>
      </c>
      <c r="G166" s="47" t="s">
        <v>239</v>
      </c>
      <c r="H166" s="51">
        <f t="shared" si="17"/>
        <v>4296</v>
      </c>
      <c r="I166" s="50">
        <f t="shared" si="18"/>
        <v>902.16</v>
      </c>
      <c r="J166" s="50">
        <f t="shared" si="19"/>
        <v>5198.16</v>
      </c>
    </row>
    <row r="167" spans="1:10" ht="22.5">
      <c r="A167" s="34" t="s">
        <v>424</v>
      </c>
      <c r="B167" s="34"/>
      <c r="C167" s="46" t="s">
        <v>240</v>
      </c>
      <c r="D167" s="52" t="s">
        <v>241</v>
      </c>
      <c r="E167" s="48">
        <v>300</v>
      </c>
      <c r="F167" s="50">
        <v>3.74</v>
      </c>
      <c r="G167" s="47" t="s">
        <v>239</v>
      </c>
      <c r="H167" s="51">
        <f t="shared" si="17"/>
        <v>1122</v>
      </c>
      <c r="I167" s="50">
        <f t="shared" si="18"/>
        <v>235.62</v>
      </c>
      <c r="J167" s="50">
        <f t="shared" si="19"/>
        <v>1357.62</v>
      </c>
    </row>
    <row r="168" spans="1:10" ht="63" customHeight="1">
      <c r="A168" s="34" t="s">
        <v>425</v>
      </c>
      <c r="B168" s="34" t="s">
        <v>657</v>
      </c>
      <c r="C168" s="46" t="s">
        <v>243</v>
      </c>
      <c r="D168" s="52" t="s">
        <v>242</v>
      </c>
      <c r="E168" s="48">
        <v>180</v>
      </c>
      <c r="F168" s="50">
        <v>27</v>
      </c>
      <c r="G168" s="47" t="s">
        <v>448</v>
      </c>
      <c r="H168" s="50">
        <f t="shared" si="17"/>
        <v>4860</v>
      </c>
      <c r="I168" s="50">
        <f t="shared" si="18"/>
        <v>1020.5999999999999</v>
      </c>
      <c r="J168" s="50">
        <f t="shared" si="19"/>
        <v>5880.6</v>
      </c>
    </row>
    <row r="169" spans="1:10" ht="33.75">
      <c r="A169" s="34" t="s">
        <v>425</v>
      </c>
      <c r="B169" s="34" t="s">
        <v>659</v>
      </c>
      <c r="C169" s="46" t="s">
        <v>244</v>
      </c>
      <c r="D169" s="52" t="s">
        <v>242</v>
      </c>
      <c r="E169" s="48">
        <v>120</v>
      </c>
      <c r="F169" s="50">
        <v>27</v>
      </c>
      <c r="G169" s="47" t="s">
        <v>448</v>
      </c>
      <c r="H169" s="50">
        <f t="shared" si="17"/>
        <v>3240</v>
      </c>
      <c r="I169" s="50">
        <f t="shared" si="18"/>
        <v>680.4</v>
      </c>
      <c r="J169" s="50">
        <f t="shared" si="19"/>
        <v>3920.4</v>
      </c>
    </row>
    <row r="170" spans="1:10" ht="67.5">
      <c r="A170" s="34" t="s">
        <v>425</v>
      </c>
      <c r="B170" s="34" t="s">
        <v>660</v>
      </c>
      <c r="C170" s="46" t="s">
        <v>245</v>
      </c>
      <c r="D170" s="52" t="s">
        <v>242</v>
      </c>
      <c r="E170" s="48">
        <v>600</v>
      </c>
      <c r="F170" s="50">
        <v>27</v>
      </c>
      <c r="G170" s="47" t="s">
        <v>448</v>
      </c>
      <c r="H170" s="50">
        <f t="shared" si="17"/>
        <v>16200</v>
      </c>
      <c r="I170" s="50">
        <f t="shared" si="18"/>
        <v>3402</v>
      </c>
      <c r="J170" s="50">
        <f t="shared" si="19"/>
        <v>19602</v>
      </c>
    </row>
    <row r="171" spans="1:10" ht="56.25">
      <c r="A171" s="34" t="s">
        <v>425</v>
      </c>
      <c r="B171" s="34" t="s">
        <v>661</v>
      </c>
      <c r="C171" s="46" t="s">
        <v>246</v>
      </c>
      <c r="D171" s="52" t="s">
        <v>242</v>
      </c>
      <c r="E171" s="48">
        <v>450</v>
      </c>
      <c r="F171" s="50">
        <v>27</v>
      </c>
      <c r="G171" s="47" t="s">
        <v>448</v>
      </c>
      <c r="H171" s="50">
        <f t="shared" si="17"/>
        <v>12150</v>
      </c>
      <c r="I171" s="50">
        <f t="shared" si="18"/>
        <v>2551.5</v>
      </c>
      <c r="J171" s="50">
        <f t="shared" si="19"/>
        <v>14701.5</v>
      </c>
    </row>
    <row r="172" spans="1:10" ht="11.25">
      <c r="A172" s="34"/>
      <c r="B172" s="34"/>
      <c r="C172" s="46"/>
      <c r="D172" s="52"/>
      <c r="E172" s="48"/>
      <c r="F172" s="162" t="s">
        <v>254</v>
      </c>
      <c r="G172" s="163"/>
      <c r="H172" s="51">
        <f>SUM(H168:H171)</f>
        <v>36450</v>
      </c>
      <c r="I172" s="50">
        <f t="shared" si="18"/>
        <v>7654.5</v>
      </c>
      <c r="J172" s="50">
        <f t="shared" si="19"/>
        <v>44104.5</v>
      </c>
    </row>
    <row r="173" spans="1:10" ht="45">
      <c r="A173" s="34" t="s">
        <v>426</v>
      </c>
      <c r="B173" s="34" t="s">
        <v>657</v>
      </c>
      <c r="C173" s="46" t="s">
        <v>427</v>
      </c>
      <c r="D173" s="52" t="s">
        <v>428</v>
      </c>
      <c r="E173" s="48">
        <v>150</v>
      </c>
      <c r="F173" s="49" t="s">
        <v>770</v>
      </c>
      <c r="G173" s="47"/>
      <c r="H173" s="54"/>
      <c r="I173" s="54"/>
      <c r="J173" s="54"/>
    </row>
    <row r="174" spans="1:10" ht="63.75" customHeight="1">
      <c r="A174" s="34" t="s">
        <v>426</v>
      </c>
      <c r="B174" s="34" t="s">
        <v>659</v>
      </c>
      <c r="C174" s="46" t="s">
        <v>429</v>
      </c>
      <c r="D174" s="52" t="s">
        <v>428</v>
      </c>
      <c r="E174" s="48">
        <v>150</v>
      </c>
      <c r="F174" s="49" t="s">
        <v>770</v>
      </c>
      <c r="G174" s="47"/>
      <c r="H174" s="54"/>
      <c r="I174" s="54"/>
      <c r="J174" s="54"/>
    </row>
    <row r="175" spans="1:10" ht="102" customHeight="1">
      <c r="A175" s="34" t="s">
        <v>430</v>
      </c>
      <c r="B175" s="34" t="s">
        <v>657</v>
      </c>
      <c r="C175" s="46" t="s">
        <v>431</v>
      </c>
      <c r="D175" s="52" t="s">
        <v>432</v>
      </c>
      <c r="E175" s="48">
        <v>18</v>
      </c>
      <c r="F175" s="49" t="s">
        <v>770</v>
      </c>
      <c r="G175" s="47"/>
      <c r="H175" s="54"/>
      <c r="I175" s="54"/>
      <c r="J175" s="54"/>
    </row>
    <row r="176" spans="1:10" ht="101.25">
      <c r="A176" s="34" t="s">
        <v>430</v>
      </c>
      <c r="B176" s="34" t="s">
        <v>659</v>
      </c>
      <c r="C176" s="46" t="s">
        <v>433</v>
      </c>
      <c r="D176" s="52" t="s">
        <v>432</v>
      </c>
      <c r="E176" s="48">
        <v>36</v>
      </c>
      <c r="F176" s="49" t="s">
        <v>770</v>
      </c>
      <c r="G176" s="47"/>
      <c r="H176" s="54"/>
      <c r="I176" s="54"/>
      <c r="J176" s="54"/>
    </row>
    <row r="177" spans="1:10" ht="56.25">
      <c r="A177" s="34" t="s">
        <v>430</v>
      </c>
      <c r="B177" s="34" t="s">
        <v>660</v>
      </c>
      <c r="C177" s="60" t="s">
        <v>134</v>
      </c>
      <c r="D177" s="52" t="s">
        <v>432</v>
      </c>
      <c r="E177" s="48">
        <v>60</v>
      </c>
      <c r="F177" s="49" t="s">
        <v>770</v>
      </c>
      <c r="G177" s="47"/>
      <c r="H177" s="54"/>
      <c r="I177" s="54"/>
      <c r="J177" s="54"/>
    </row>
    <row r="178" spans="1:10" ht="101.25">
      <c r="A178" s="34" t="s">
        <v>430</v>
      </c>
      <c r="B178" s="34" t="s">
        <v>660</v>
      </c>
      <c r="C178" s="46" t="s">
        <v>434</v>
      </c>
      <c r="D178" s="52" t="s">
        <v>432</v>
      </c>
      <c r="E178" s="48">
        <v>0</v>
      </c>
      <c r="F178" s="49" t="s">
        <v>770</v>
      </c>
      <c r="G178" s="47"/>
      <c r="H178" s="54"/>
      <c r="I178" s="54"/>
      <c r="J178" s="54"/>
    </row>
    <row r="179" spans="1:10" ht="90">
      <c r="A179" s="34" t="s">
        <v>430</v>
      </c>
      <c r="B179" s="34" t="s">
        <v>660</v>
      </c>
      <c r="C179" s="46" t="s">
        <v>435</v>
      </c>
      <c r="D179" s="52" t="s">
        <v>432</v>
      </c>
      <c r="E179" s="48">
        <v>0</v>
      </c>
      <c r="F179" s="49" t="s">
        <v>770</v>
      </c>
      <c r="G179" s="47"/>
      <c r="H179" s="54"/>
      <c r="I179" s="54"/>
      <c r="J179" s="54"/>
    </row>
    <row r="180" spans="1:10" ht="56.25">
      <c r="A180" s="34" t="s">
        <v>430</v>
      </c>
      <c r="B180" s="34" t="s">
        <v>661</v>
      </c>
      <c r="C180" s="60" t="s">
        <v>135</v>
      </c>
      <c r="D180" s="52" t="s">
        <v>432</v>
      </c>
      <c r="E180" s="48">
        <v>90</v>
      </c>
      <c r="F180" s="49" t="s">
        <v>770</v>
      </c>
      <c r="G180" s="47"/>
      <c r="H180" s="54"/>
      <c r="I180" s="54"/>
      <c r="J180" s="54"/>
    </row>
    <row r="181" spans="1:10" ht="67.5">
      <c r="A181" s="34" t="s">
        <v>430</v>
      </c>
      <c r="B181" s="34" t="s">
        <v>661</v>
      </c>
      <c r="C181" s="46" t="s">
        <v>436</v>
      </c>
      <c r="D181" s="52" t="s">
        <v>432</v>
      </c>
      <c r="E181" s="48">
        <v>0</v>
      </c>
      <c r="F181" s="49" t="s">
        <v>770</v>
      </c>
      <c r="G181" s="47"/>
      <c r="H181" s="54"/>
      <c r="I181" s="54"/>
      <c r="J181" s="54"/>
    </row>
    <row r="182" spans="1:10" ht="90">
      <c r="A182" s="34" t="s">
        <v>430</v>
      </c>
      <c r="B182" s="34" t="s">
        <v>661</v>
      </c>
      <c r="C182" s="46" t="s">
        <v>437</v>
      </c>
      <c r="D182" s="52" t="s">
        <v>432</v>
      </c>
      <c r="E182" s="48">
        <v>0</v>
      </c>
      <c r="F182" s="49" t="s">
        <v>770</v>
      </c>
      <c r="G182" s="47"/>
      <c r="H182" s="54"/>
      <c r="I182" s="54"/>
      <c r="J182" s="54"/>
    </row>
    <row r="183" spans="1:10" ht="78.75">
      <c r="A183" s="34" t="s">
        <v>430</v>
      </c>
      <c r="B183" s="34" t="s">
        <v>689</v>
      </c>
      <c r="C183" s="60" t="s">
        <v>136</v>
      </c>
      <c r="D183" s="52" t="s">
        <v>432</v>
      </c>
      <c r="E183" s="48">
        <v>30</v>
      </c>
      <c r="F183" s="49" t="s">
        <v>770</v>
      </c>
      <c r="G183" s="47"/>
      <c r="H183" s="54"/>
      <c r="I183" s="54"/>
      <c r="J183" s="54"/>
    </row>
    <row r="184" spans="1:10" ht="56.25">
      <c r="A184" s="34" t="s">
        <v>430</v>
      </c>
      <c r="B184" s="34" t="s">
        <v>689</v>
      </c>
      <c r="C184" s="46" t="s">
        <v>438</v>
      </c>
      <c r="D184" s="52" t="s">
        <v>432</v>
      </c>
      <c r="E184" s="48">
        <v>0</v>
      </c>
      <c r="F184" s="49" t="s">
        <v>770</v>
      </c>
      <c r="G184" s="47"/>
      <c r="H184" s="54"/>
      <c r="I184" s="54"/>
      <c r="J184" s="54"/>
    </row>
    <row r="185" spans="1:10" ht="33.75">
      <c r="A185" s="34" t="s">
        <v>430</v>
      </c>
      <c r="B185" s="34" t="s">
        <v>689</v>
      </c>
      <c r="C185" s="46" t="s">
        <v>489</v>
      </c>
      <c r="D185" s="52" t="s">
        <v>432</v>
      </c>
      <c r="E185" s="48">
        <v>0</v>
      </c>
      <c r="F185" s="49" t="s">
        <v>770</v>
      </c>
      <c r="G185" s="47"/>
      <c r="H185" s="54"/>
      <c r="I185" s="54"/>
      <c r="J185" s="54"/>
    </row>
    <row r="186" spans="1:10" ht="146.25">
      <c r="A186" s="34" t="s">
        <v>430</v>
      </c>
      <c r="B186" s="34" t="s">
        <v>691</v>
      </c>
      <c r="C186" s="60" t="s">
        <v>137</v>
      </c>
      <c r="D186" s="52" t="s">
        <v>432</v>
      </c>
      <c r="E186" s="48">
        <v>30</v>
      </c>
      <c r="F186" s="49" t="s">
        <v>770</v>
      </c>
      <c r="G186" s="47"/>
      <c r="H186" s="54"/>
      <c r="I186" s="54"/>
      <c r="J186" s="54"/>
    </row>
    <row r="187" spans="1:10" ht="0.75" customHeight="1">
      <c r="A187" s="34" t="s">
        <v>430</v>
      </c>
      <c r="B187" s="34" t="s">
        <v>693</v>
      </c>
      <c r="C187" s="60" t="s">
        <v>138</v>
      </c>
      <c r="D187" s="52" t="s">
        <v>432</v>
      </c>
      <c r="E187" s="48">
        <v>30</v>
      </c>
      <c r="F187" s="49" t="s">
        <v>770</v>
      </c>
      <c r="G187" s="47"/>
      <c r="H187" s="54"/>
      <c r="I187" s="54"/>
      <c r="J187" s="54"/>
    </row>
    <row r="188" spans="1:10" ht="116.25" customHeight="1">
      <c r="A188" s="34" t="s">
        <v>490</v>
      </c>
      <c r="B188" s="34"/>
      <c r="C188" s="46" t="s">
        <v>236</v>
      </c>
      <c r="D188" s="52" t="s">
        <v>491</v>
      </c>
      <c r="E188" s="48">
        <v>30000</v>
      </c>
      <c r="F188" s="50">
        <v>0.512</v>
      </c>
      <c r="G188" s="47" t="s">
        <v>235</v>
      </c>
      <c r="H188" s="51">
        <f>E188*F188</f>
        <v>15360</v>
      </c>
      <c r="I188" s="50">
        <f>H188*21%</f>
        <v>3225.6</v>
      </c>
      <c r="J188" s="50">
        <f>H188+I188</f>
        <v>18585.6</v>
      </c>
    </row>
    <row r="189" spans="1:10" ht="112.5">
      <c r="A189" s="34" t="s">
        <v>492</v>
      </c>
      <c r="B189" s="34"/>
      <c r="C189" s="46" t="s">
        <v>493</v>
      </c>
      <c r="D189" s="52" t="s">
        <v>494</v>
      </c>
      <c r="E189" s="48">
        <v>30</v>
      </c>
      <c r="F189" s="49" t="s">
        <v>770</v>
      </c>
      <c r="G189" s="47"/>
      <c r="H189" s="54"/>
      <c r="I189" s="54"/>
      <c r="J189" s="54"/>
    </row>
    <row r="190" spans="1:10" ht="33.75">
      <c r="A190" s="34" t="s">
        <v>495</v>
      </c>
      <c r="B190" s="34"/>
      <c r="C190" s="46" t="s">
        <v>247</v>
      </c>
      <c r="D190" s="52" t="s">
        <v>496</v>
      </c>
      <c r="E190" s="48">
        <v>240</v>
      </c>
      <c r="F190" s="50">
        <v>15</v>
      </c>
      <c r="G190" s="47" t="s">
        <v>248</v>
      </c>
      <c r="H190" s="51">
        <f>E190*F190</f>
        <v>3600</v>
      </c>
      <c r="I190" s="50">
        <f>H190*21%</f>
        <v>756</v>
      </c>
      <c r="J190" s="50">
        <f>H190+I190</f>
        <v>4356</v>
      </c>
    </row>
    <row r="191" spans="1:10" ht="56.25">
      <c r="A191" s="34" t="s">
        <v>497</v>
      </c>
      <c r="B191" s="34"/>
      <c r="C191" s="46" t="s">
        <v>498</v>
      </c>
      <c r="D191" s="52" t="s">
        <v>499</v>
      </c>
      <c r="E191" s="48">
        <v>300</v>
      </c>
      <c r="F191" s="49" t="s">
        <v>770</v>
      </c>
      <c r="G191" s="47"/>
      <c r="H191" s="54"/>
      <c r="I191" s="54"/>
      <c r="J191" s="54"/>
    </row>
    <row r="192" spans="1:10" ht="45">
      <c r="A192" s="34" t="s">
        <v>500</v>
      </c>
      <c r="B192" s="34"/>
      <c r="C192" s="46" t="s">
        <v>252</v>
      </c>
      <c r="D192" s="52" t="s">
        <v>501</v>
      </c>
      <c r="E192" s="48">
        <v>690</v>
      </c>
      <c r="F192" s="50">
        <v>21</v>
      </c>
      <c r="G192" s="47" t="s">
        <v>253</v>
      </c>
      <c r="H192" s="51">
        <f>E192*F192</f>
        <v>14490</v>
      </c>
      <c r="I192" s="50">
        <f>H192*21%</f>
        <v>3042.9</v>
      </c>
      <c r="J192" s="50">
        <f>H192+I192</f>
        <v>17532.9</v>
      </c>
    </row>
    <row r="193" spans="1:10" ht="78.75">
      <c r="A193" s="34" t="s">
        <v>502</v>
      </c>
      <c r="B193" s="34" t="s">
        <v>657</v>
      </c>
      <c r="C193" s="46" t="s">
        <v>160</v>
      </c>
      <c r="D193" s="52" t="s">
        <v>161</v>
      </c>
      <c r="E193" s="48">
        <v>300</v>
      </c>
      <c r="F193" s="50">
        <v>285</v>
      </c>
      <c r="G193" s="47" t="s">
        <v>773</v>
      </c>
      <c r="H193" s="50">
        <f>E193*F193</f>
        <v>85500</v>
      </c>
      <c r="I193" s="50">
        <f>H193*21%</f>
        <v>17955</v>
      </c>
      <c r="J193" s="50">
        <f>H193+I193</f>
        <v>103455</v>
      </c>
    </row>
    <row r="194" spans="1:10" ht="118.5" customHeight="1">
      <c r="A194" s="34" t="s">
        <v>502</v>
      </c>
      <c r="B194" s="34" t="s">
        <v>659</v>
      </c>
      <c r="C194" s="46" t="s">
        <v>162</v>
      </c>
      <c r="D194" s="52" t="s">
        <v>503</v>
      </c>
      <c r="E194" s="48">
        <v>300</v>
      </c>
      <c r="F194" s="50">
        <v>90</v>
      </c>
      <c r="G194" s="47" t="s">
        <v>773</v>
      </c>
      <c r="H194" s="50">
        <f>E194*F194</f>
        <v>27000</v>
      </c>
      <c r="I194" s="50">
        <f>H194*21%</f>
        <v>5670</v>
      </c>
      <c r="J194" s="50">
        <f>H194+I194</f>
        <v>32670</v>
      </c>
    </row>
    <row r="195" spans="1:10" ht="92.25" customHeight="1">
      <c r="A195" s="34" t="s">
        <v>502</v>
      </c>
      <c r="B195" s="34" t="s">
        <v>660</v>
      </c>
      <c r="C195" s="46" t="s">
        <v>163</v>
      </c>
      <c r="D195" s="52" t="s">
        <v>503</v>
      </c>
      <c r="E195" s="48">
        <v>60</v>
      </c>
      <c r="F195" s="50">
        <v>250</v>
      </c>
      <c r="G195" s="47" t="s">
        <v>773</v>
      </c>
      <c r="H195" s="50">
        <f>E195*F195</f>
        <v>15000</v>
      </c>
      <c r="I195" s="50">
        <f>H195*21%</f>
        <v>3150</v>
      </c>
      <c r="J195" s="50">
        <f>H195+I195</f>
        <v>18150</v>
      </c>
    </row>
    <row r="196" spans="1:10" ht="11.25">
      <c r="A196" s="34"/>
      <c r="B196" s="34"/>
      <c r="C196" s="46"/>
      <c r="D196" s="52"/>
      <c r="E196" s="48"/>
      <c r="F196" s="162" t="s">
        <v>255</v>
      </c>
      <c r="G196" s="163"/>
      <c r="H196" s="51">
        <f>SUM(H193:H195)</f>
        <v>127500</v>
      </c>
      <c r="I196" s="50">
        <f>H196*21%</f>
        <v>26775</v>
      </c>
      <c r="J196" s="50">
        <f>H196+I196</f>
        <v>154275</v>
      </c>
    </row>
    <row r="197" spans="1:10" ht="90">
      <c r="A197" s="34" t="s">
        <v>504</v>
      </c>
      <c r="B197" s="34" t="s">
        <v>657</v>
      </c>
      <c r="C197" s="46" t="s">
        <v>505</v>
      </c>
      <c r="D197" s="52" t="s">
        <v>506</v>
      </c>
      <c r="E197" s="48">
        <v>30</v>
      </c>
      <c r="F197" s="49" t="s">
        <v>770</v>
      </c>
      <c r="G197" s="47"/>
      <c r="H197" s="54"/>
      <c r="I197" s="54"/>
      <c r="J197" s="54"/>
    </row>
    <row r="198" spans="1:10" ht="56.25">
      <c r="A198" s="34" t="s">
        <v>504</v>
      </c>
      <c r="B198" s="34" t="s">
        <v>659</v>
      </c>
      <c r="C198" s="46" t="s">
        <v>507</v>
      </c>
      <c r="D198" s="52" t="s">
        <v>506</v>
      </c>
      <c r="E198" s="48">
        <v>150</v>
      </c>
      <c r="F198" s="49" t="s">
        <v>770</v>
      </c>
      <c r="G198" s="47"/>
      <c r="H198" s="54"/>
      <c r="I198" s="54"/>
      <c r="J198" s="54"/>
    </row>
    <row r="199" spans="1:10" ht="67.5">
      <c r="A199" s="34" t="s">
        <v>504</v>
      </c>
      <c r="B199" s="34" t="s">
        <v>660</v>
      </c>
      <c r="C199" s="46" t="s">
        <v>508</v>
      </c>
      <c r="D199" s="52" t="s">
        <v>509</v>
      </c>
      <c r="E199" s="48">
        <v>60</v>
      </c>
      <c r="F199" s="49" t="s">
        <v>770</v>
      </c>
      <c r="G199" s="47"/>
      <c r="H199" s="54"/>
      <c r="I199" s="54"/>
      <c r="J199" s="54"/>
    </row>
    <row r="200" spans="1:10" ht="101.25">
      <c r="A200" s="34" t="s">
        <v>510</v>
      </c>
      <c r="B200" s="34"/>
      <c r="C200" s="46" t="s">
        <v>511</v>
      </c>
      <c r="D200" s="52" t="s">
        <v>512</v>
      </c>
      <c r="E200" s="48">
        <v>150</v>
      </c>
      <c r="F200" s="49" t="s">
        <v>770</v>
      </c>
      <c r="G200" s="47"/>
      <c r="H200" s="54"/>
      <c r="I200" s="54"/>
      <c r="J200" s="54"/>
    </row>
    <row r="201" spans="1:10" ht="45">
      <c r="A201" s="34" t="s">
        <v>513</v>
      </c>
      <c r="B201" s="34" t="s">
        <v>657</v>
      </c>
      <c r="C201" s="46" t="s">
        <v>514</v>
      </c>
      <c r="D201" s="52" t="s">
        <v>515</v>
      </c>
      <c r="E201" s="48">
        <v>600</v>
      </c>
      <c r="F201" s="49" t="s">
        <v>770</v>
      </c>
      <c r="G201" s="47"/>
      <c r="H201" s="54"/>
      <c r="I201" s="54"/>
      <c r="J201" s="54"/>
    </row>
    <row r="202" spans="1:10" ht="45">
      <c r="A202" s="34" t="s">
        <v>513</v>
      </c>
      <c r="B202" s="34" t="s">
        <v>659</v>
      </c>
      <c r="C202" s="46" t="s">
        <v>516</v>
      </c>
      <c r="D202" s="52" t="s">
        <v>515</v>
      </c>
      <c r="E202" s="48">
        <v>15</v>
      </c>
      <c r="F202" s="49" t="s">
        <v>770</v>
      </c>
      <c r="G202" s="47"/>
      <c r="H202" s="54"/>
      <c r="I202" s="54"/>
      <c r="J202" s="54"/>
    </row>
    <row r="203" spans="1:10" ht="56.25">
      <c r="A203" s="34" t="s">
        <v>513</v>
      </c>
      <c r="B203" s="34" t="s">
        <v>660</v>
      </c>
      <c r="C203" s="46" t="s">
        <v>517</v>
      </c>
      <c r="D203" s="52" t="s">
        <v>515</v>
      </c>
      <c r="E203" s="48">
        <v>15</v>
      </c>
      <c r="F203" s="49" t="s">
        <v>770</v>
      </c>
      <c r="G203" s="47"/>
      <c r="H203" s="54"/>
      <c r="I203" s="54"/>
      <c r="J203" s="54"/>
    </row>
    <row r="204" spans="1:10" ht="45">
      <c r="A204" s="34" t="s">
        <v>513</v>
      </c>
      <c r="B204" s="34" t="s">
        <v>661</v>
      </c>
      <c r="C204" s="46" t="s">
        <v>518</v>
      </c>
      <c r="D204" s="52" t="s">
        <v>515</v>
      </c>
      <c r="E204" s="48">
        <v>15</v>
      </c>
      <c r="F204" s="49" t="s">
        <v>770</v>
      </c>
      <c r="G204" s="47"/>
      <c r="H204" s="54"/>
      <c r="I204" s="54"/>
      <c r="J204" s="54"/>
    </row>
    <row r="205" spans="1:10" ht="73.5" customHeight="1">
      <c r="A205" s="34" t="s">
        <v>513</v>
      </c>
      <c r="B205" s="34" t="s">
        <v>689</v>
      </c>
      <c r="C205" s="46" t="s">
        <v>519</v>
      </c>
      <c r="D205" s="52" t="s">
        <v>515</v>
      </c>
      <c r="E205" s="48">
        <v>15</v>
      </c>
      <c r="F205" s="49" t="s">
        <v>770</v>
      </c>
      <c r="G205" s="47"/>
      <c r="H205" s="54"/>
      <c r="I205" s="54"/>
      <c r="J205" s="54"/>
    </row>
    <row r="206" spans="1:10" ht="46.5" customHeight="1">
      <c r="A206" s="34" t="s">
        <v>513</v>
      </c>
      <c r="B206" s="34" t="s">
        <v>691</v>
      </c>
      <c r="C206" s="46" t="s">
        <v>520</v>
      </c>
      <c r="D206" s="52" t="s">
        <v>515</v>
      </c>
      <c r="E206" s="48">
        <v>30</v>
      </c>
      <c r="F206" s="49" t="s">
        <v>770</v>
      </c>
      <c r="G206" s="47"/>
      <c r="H206" s="54"/>
      <c r="I206" s="54"/>
      <c r="J206" s="54"/>
    </row>
    <row r="207" spans="1:10" ht="67.5">
      <c r="A207" s="34" t="s">
        <v>521</v>
      </c>
      <c r="B207" s="34"/>
      <c r="C207" s="46" t="s">
        <v>44</v>
      </c>
      <c r="D207" s="52" t="s">
        <v>43</v>
      </c>
      <c r="E207" s="48">
        <v>1500</v>
      </c>
      <c r="F207" s="50">
        <v>1.3</v>
      </c>
      <c r="G207" s="47" t="s">
        <v>466</v>
      </c>
      <c r="H207" s="51">
        <f>E207*F207</f>
        <v>1950</v>
      </c>
      <c r="I207" s="50">
        <f>H207*21%</f>
        <v>409.5</v>
      </c>
      <c r="J207" s="50">
        <f>H207+I207</f>
        <v>2359.5</v>
      </c>
    </row>
    <row r="208" spans="1:10" ht="101.25">
      <c r="A208" s="34" t="s">
        <v>522</v>
      </c>
      <c r="B208" s="34"/>
      <c r="C208" s="46" t="s">
        <v>249</v>
      </c>
      <c r="D208" s="52" t="s">
        <v>638</v>
      </c>
      <c r="E208" s="48">
        <v>150</v>
      </c>
      <c r="F208" s="50">
        <v>14</v>
      </c>
      <c r="G208" s="47" t="s">
        <v>248</v>
      </c>
      <c r="H208" s="51">
        <f>E208*F208</f>
        <v>2100</v>
      </c>
      <c r="I208" s="50">
        <f>H208*21%</f>
        <v>441</v>
      </c>
      <c r="J208" s="50">
        <f>H208+I208</f>
        <v>2541</v>
      </c>
    </row>
    <row r="209" spans="1:10" ht="56.25">
      <c r="A209" s="34" t="s">
        <v>639</v>
      </c>
      <c r="B209" s="34"/>
      <c r="C209" s="46" t="s">
        <v>768</v>
      </c>
      <c r="D209" s="52" t="s">
        <v>651</v>
      </c>
      <c r="E209" s="48">
        <v>6600</v>
      </c>
      <c r="F209" s="50">
        <v>1.18</v>
      </c>
      <c r="G209" s="47" t="s">
        <v>769</v>
      </c>
      <c r="H209" s="51">
        <f>E209*F209</f>
        <v>7788</v>
      </c>
      <c r="I209" s="50">
        <f>H209*21%</f>
        <v>1635.48</v>
      </c>
      <c r="J209" s="50">
        <f>H209+I209</f>
        <v>9423.48</v>
      </c>
    </row>
    <row r="210" spans="1:10" ht="11.25">
      <c r="A210" s="61"/>
      <c r="B210" s="61"/>
      <c r="C210" s="62"/>
      <c r="D210" s="54"/>
      <c r="E210" s="54"/>
      <c r="F210" s="50"/>
      <c r="G210" s="47"/>
      <c r="H210" s="50">
        <f>H33+H34</f>
        <v>8379</v>
      </c>
      <c r="I210" s="50">
        <f>I33+I34</f>
        <v>335.15999999999997</v>
      </c>
      <c r="J210" s="50">
        <f>J33+J34</f>
        <v>8714.16</v>
      </c>
    </row>
    <row r="211" spans="1:10" ht="11.25">
      <c r="A211" s="61"/>
      <c r="B211" s="61"/>
      <c r="C211" s="62"/>
      <c r="D211" s="54"/>
      <c r="E211" s="54"/>
      <c r="F211" s="50"/>
      <c r="G211" s="47"/>
      <c r="H211" s="50">
        <f>H33+H34</f>
        <v>8379</v>
      </c>
      <c r="I211" s="50">
        <f>I33+I34</f>
        <v>335.15999999999997</v>
      </c>
      <c r="J211" s="50">
        <f>J33+J34</f>
        <v>8714.16</v>
      </c>
    </row>
    <row r="212" spans="1:10" ht="26.25" customHeight="1">
      <c r="A212" s="61"/>
      <c r="B212" s="61"/>
      <c r="C212" s="62"/>
      <c r="D212" s="54"/>
      <c r="E212" s="54"/>
      <c r="F212" s="50"/>
      <c r="G212" s="47"/>
      <c r="H212" s="50"/>
      <c r="I212" s="50"/>
      <c r="J212" s="50"/>
    </row>
  </sheetData>
  <autoFilter ref="A1:J211"/>
  <mergeCells count="24">
    <mergeCell ref="F160:G160"/>
    <mergeCell ref="F196:G196"/>
    <mergeCell ref="F121:G121"/>
    <mergeCell ref="F137:G137"/>
    <mergeCell ref="F149:G149"/>
    <mergeCell ref="F153:G153"/>
    <mergeCell ref="F172:G172"/>
    <mergeCell ref="F102:G102"/>
    <mergeCell ref="F109:G109"/>
    <mergeCell ref="F112:G112"/>
    <mergeCell ref="F117:G117"/>
    <mergeCell ref="F71:G71"/>
    <mergeCell ref="F76:G76"/>
    <mergeCell ref="F85:G85"/>
    <mergeCell ref="F99:G99"/>
    <mergeCell ref="F8:G8"/>
    <mergeCell ref="F14:G14"/>
    <mergeCell ref="F21:G21"/>
    <mergeCell ref="F32:G32"/>
    <mergeCell ref="F62:G62"/>
    <mergeCell ref="F35:G35"/>
    <mergeCell ref="F45:G45"/>
    <mergeCell ref="F51:G51"/>
    <mergeCell ref="F59:G59"/>
  </mergeCells>
  <printOptions/>
  <pageMargins left="0" right="0" top="0.1968503937007874" bottom="0.1968503937007874" header="0.5118110236220472" footer="0.5118110236220472"/>
  <pageSetup horizontalDpi="600" verticalDpi="600" orientation="portrait" paperSize="9" r:id="rId1"/>
  <headerFooter alignWithMargins="0">
    <oddHeader>&amp;CDITTE AGGIUDICATARIE  PROCEDURA APERTA GARA CATETERI E SONDE SEDUTA DEL 16/03/2012 
</oddHeader>
  </headerFooter>
</worksheet>
</file>

<file path=xl/worksheets/sheet2.xml><?xml version="1.0" encoding="utf-8"?>
<worksheet xmlns="http://schemas.openxmlformats.org/spreadsheetml/2006/main" xmlns:r="http://schemas.openxmlformats.org/officeDocument/2006/relationships">
  <dimension ref="A1:AX1342"/>
  <sheetViews>
    <sheetView tabSelected="1" zoomScale="75" zoomScaleNormal="75" workbookViewId="0" topLeftCell="D79">
      <selection activeCell="I86" sqref="I86"/>
    </sheetView>
  </sheetViews>
  <sheetFormatPr defaultColWidth="9.140625" defaultRowHeight="12.75"/>
  <cols>
    <col min="1" max="1" width="16.00390625" style="82" customWidth="1"/>
    <col min="2" max="2" width="0.2890625" style="1" customWidth="1"/>
    <col min="3" max="3" width="18.00390625" style="82" customWidth="1"/>
    <col min="4" max="4" width="59.28125" style="83" customWidth="1"/>
    <col min="5" max="5" width="0.42578125" style="3" hidden="1" customWidth="1"/>
    <col min="6" max="6" width="22.00390625" style="84" customWidth="1"/>
    <col min="7" max="7" width="12.7109375" style="128" customWidth="1"/>
    <col min="8" max="8" width="18.00390625" style="128" customWidth="1"/>
    <col min="9" max="9" width="20.8515625" style="128" customWidth="1"/>
    <col min="10" max="10" width="23.57421875" style="3" customWidth="1"/>
    <col min="11" max="11" width="13.140625" style="3" customWidth="1"/>
    <col min="12" max="12" width="16.140625" style="3" customWidth="1"/>
    <col min="13" max="13" width="18.57421875" style="133" customWidth="1"/>
    <col min="14" max="16384" width="12.140625" style="3" customWidth="1"/>
  </cols>
  <sheetData>
    <row r="1" spans="1:50" s="132" customFormat="1" ht="39.75" customHeight="1" thickBot="1">
      <c r="A1" s="15" t="s">
        <v>333</v>
      </c>
      <c r="B1" s="90"/>
      <c r="C1" s="15" t="s">
        <v>455</v>
      </c>
      <c r="D1" s="90" t="s">
        <v>334</v>
      </c>
      <c r="E1" s="90" t="s">
        <v>332</v>
      </c>
      <c r="F1" s="138" t="s">
        <v>439</v>
      </c>
      <c r="G1" s="139" t="s">
        <v>440</v>
      </c>
      <c r="H1" s="144" t="s">
        <v>351</v>
      </c>
      <c r="I1" s="144" t="s">
        <v>352</v>
      </c>
      <c r="J1" s="90" t="s">
        <v>447</v>
      </c>
      <c r="K1" s="90" t="s">
        <v>100</v>
      </c>
      <c r="L1" s="90" t="s">
        <v>442</v>
      </c>
      <c r="M1" s="140" t="s">
        <v>102</v>
      </c>
      <c r="N1" s="137"/>
      <c r="O1" s="137"/>
      <c r="P1" s="137"/>
      <c r="Q1" s="129"/>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row>
    <row r="2" spans="1:50" s="133" customFormat="1" ht="95.25" customHeight="1" thickBot="1">
      <c r="A2" s="15" t="s">
        <v>641</v>
      </c>
      <c r="B2" s="2" t="str">
        <f aca="true" t="shared" si="0" ref="B2:B13">MID(A2,6,2)</f>
        <v> 1</v>
      </c>
      <c r="C2" s="15"/>
      <c r="D2" s="20" t="s">
        <v>59</v>
      </c>
      <c r="E2" s="22">
        <v>900</v>
      </c>
      <c r="F2" s="23">
        <v>21.1</v>
      </c>
      <c r="G2" s="141" t="s">
        <v>263</v>
      </c>
      <c r="H2" s="150" t="s">
        <v>73</v>
      </c>
      <c r="I2" s="151" t="s">
        <v>353</v>
      </c>
      <c r="J2" s="23">
        <f aca="true" t="shared" si="1" ref="J2:J7">E2*F2</f>
        <v>18990</v>
      </c>
      <c r="K2" s="23">
        <f>J2*21%</f>
        <v>3987.8999999999996</v>
      </c>
      <c r="L2" s="23">
        <f>J2+K2</f>
        <v>22977.9</v>
      </c>
      <c r="M2" s="81" t="s">
        <v>103</v>
      </c>
      <c r="N2" s="131"/>
      <c r="O2" s="131"/>
      <c r="P2" s="131"/>
      <c r="Q2" s="129"/>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row>
    <row r="3" spans="1:50" s="133" customFormat="1" ht="51.75" customHeight="1" thickBot="1">
      <c r="A3" s="15" t="s">
        <v>643</v>
      </c>
      <c r="B3" s="2" t="str">
        <f t="shared" si="0"/>
        <v> 2</v>
      </c>
      <c r="C3" s="15"/>
      <c r="D3" s="20" t="s">
        <v>445</v>
      </c>
      <c r="E3" s="22">
        <v>600</v>
      </c>
      <c r="F3" s="73">
        <v>9.79</v>
      </c>
      <c r="G3" s="141" t="s">
        <v>448</v>
      </c>
      <c r="H3" s="145" t="s">
        <v>74</v>
      </c>
      <c r="I3" s="154" t="s">
        <v>354</v>
      </c>
      <c r="J3" s="23">
        <f t="shared" si="1"/>
        <v>5873.999999999999</v>
      </c>
      <c r="K3" s="23">
        <f aca="true" t="shared" si="2" ref="K3:K17">J3*21%</f>
        <v>1233.5399999999997</v>
      </c>
      <c r="L3" s="23">
        <f aca="true" t="shared" si="3" ref="L3:L17">J3+K3</f>
        <v>7107.539999999999</v>
      </c>
      <c r="M3" s="81" t="s">
        <v>317</v>
      </c>
      <c r="N3" s="131"/>
      <c r="O3" s="131"/>
      <c r="P3" s="131"/>
      <c r="Q3" s="129"/>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row>
    <row r="4" spans="1:50" s="133" customFormat="1" ht="39" customHeight="1" thickBot="1">
      <c r="A4" s="15" t="s">
        <v>644</v>
      </c>
      <c r="B4" s="2" t="str">
        <f t="shared" si="0"/>
        <v> 3</v>
      </c>
      <c r="C4" s="15"/>
      <c r="D4" s="20" t="s">
        <v>452</v>
      </c>
      <c r="E4" s="22">
        <v>7800</v>
      </c>
      <c r="F4" s="23">
        <v>2.16</v>
      </c>
      <c r="G4" s="141" t="s">
        <v>453</v>
      </c>
      <c r="H4" s="153" t="s">
        <v>75</v>
      </c>
      <c r="I4" s="156" t="s">
        <v>70</v>
      </c>
      <c r="J4" s="23">
        <f t="shared" si="1"/>
        <v>16848</v>
      </c>
      <c r="K4" s="23">
        <f t="shared" si="2"/>
        <v>3538.08</v>
      </c>
      <c r="L4" s="23">
        <f t="shared" si="3"/>
        <v>20386.08</v>
      </c>
      <c r="M4" s="81" t="s">
        <v>356</v>
      </c>
      <c r="N4" s="131"/>
      <c r="O4" s="131"/>
      <c r="P4" s="131"/>
      <c r="Q4" s="129"/>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row>
    <row r="5" spans="1:50" s="133" customFormat="1" ht="46.5" customHeight="1" thickBot="1">
      <c r="A5" s="15" t="s">
        <v>646</v>
      </c>
      <c r="B5" s="2" t="str">
        <f t="shared" si="0"/>
        <v> 4</v>
      </c>
      <c r="C5" s="15" t="s">
        <v>647</v>
      </c>
      <c r="D5" s="20" t="s">
        <v>456</v>
      </c>
      <c r="E5" s="22">
        <v>900</v>
      </c>
      <c r="F5" s="23">
        <v>10.7</v>
      </c>
      <c r="G5" s="141" t="s">
        <v>457</v>
      </c>
      <c r="H5" s="145" t="s">
        <v>76</v>
      </c>
      <c r="I5" s="155" t="s">
        <v>71</v>
      </c>
      <c r="J5" s="23">
        <f t="shared" si="1"/>
        <v>9630</v>
      </c>
      <c r="K5" s="23">
        <f t="shared" si="2"/>
        <v>2022.3</v>
      </c>
      <c r="L5" s="23">
        <f t="shared" si="3"/>
        <v>11652.3</v>
      </c>
      <c r="M5" s="168" t="s">
        <v>357</v>
      </c>
      <c r="N5" s="131"/>
      <c r="O5" s="131"/>
      <c r="P5" s="131"/>
      <c r="Q5" s="129"/>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row>
    <row r="6" spans="1:50" s="133" customFormat="1" ht="42.75" customHeight="1" thickBot="1">
      <c r="A6" s="15" t="s">
        <v>646</v>
      </c>
      <c r="B6" s="2" t="str">
        <f t="shared" si="0"/>
        <v> 4</v>
      </c>
      <c r="C6" s="15" t="s">
        <v>648</v>
      </c>
      <c r="D6" s="20" t="s">
        <v>458</v>
      </c>
      <c r="E6" s="22">
        <v>660</v>
      </c>
      <c r="F6" s="23">
        <v>2.069</v>
      </c>
      <c r="G6" s="141" t="s">
        <v>457</v>
      </c>
      <c r="H6" s="141"/>
      <c r="I6" s="141"/>
      <c r="J6" s="23">
        <f t="shared" si="1"/>
        <v>1365.54</v>
      </c>
      <c r="K6" s="23">
        <f t="shared" si="2"/>
        <v>286.7634</v>
      </c>
      <c r="L6" s="23">
        <f t="shared" si="3"/>
        <v>1652.3034</v>
      </c>
      <c r="M6" s="168"/>
      <c r="N6" s="131"/>
      <c r="O6" s="131"/>
      <c r="P6" s="131"/>
      <c r="Q6" s="129"/>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row>
    <row r="7" spans="1:50" s="133" customFormat="1" ht="48.75" customHeight="1" thickBot="1">
      <c r="A7" s="15" t="s">
        <v>649</v>
      </c>
      <c r="B7" s="2" t="str">
        <f t="shared" si="0"/>
        <v>  </v>
      </c>
      <c r="C7" s="15"/>
      <c r="D7" s="20" t="s">
        <v>60</v>
      </c>
      <c r="E7" s="22">
        <v>300</v>
      </c>
      <c r="F7" s="23">
        <v>2.66</v>
      </c>
      <c r="G7" s="141" t="s">
        <v>466</v>
      </c>
      <c r="H7" s="146" t="s">
        <v>72</v>
      </c>
      <c r="I7" s="148" t="s">
        <v>78</v>
      </c>
      <c r="J7" s="23">
        <f t="shared" si="1"/>
        <v>798</v>
      </c>
      <c r="K7" s="23">
        <f t="shared" si="2"/>
        <v>167.57999999999998</v>
      </c>
      <c r="L7" s="23">
        <f t="shared" si="3"/>
        <v>965.5799999999999</v>
      </c>
      <c r="M7" s="81" t="s">
        <v>358</v>
      </c>
      <c r="N7" s="131"/>
      <c r="O7" s="131"/>
      <c r="P7" s="131"/>
      <c r="Q7" s="129"/>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row>
    <row r="8" spans="1:50" s="133" customFormat="1" ht="70.5" customHeight="1" thickBot="1">
      <c r="A8" s="15" t="s">
        <v>650</v>
      </c>
      <c r="B8" s="2" t="str">
        <f t="shared" si="0"/>
        <v> 6</v>
      </c>
      <c r="C8" s="15"/>
      <c r="D8" s="20" t="s">
        <v>140</v>
      </c>
      <c r="E8" s="22">
        <v>4680</v>
      </c>
      <c r="F8" s="23">
        <v>11.98</v>
      </c>
      <c r="G8" s="141" t="s">
        <v>757</v>
      </c>
      <c r="H8" s="146" t="s">
        <v>77</v>
      </c>
      <c r="I8" s="149" t="s">
        <v>79</v>
      </c>
      <c r="J8" s="159">
        <v>56066.4</v>
      </c>
      <c r="K8" s="23">
        <f t="shared" si="2"/>
        <v>11773.944</v>
      </c>
      <c r="L8" s="23">
        <f t="shared" si="3"/>
        <v>67840.344</v>
      </c>
      <c r="M8" s="81" t="s">
        <v>359</v>
      </c>
      <c r="N8" s="131"/>
      <c r="O8" s="131"/>
      <c r="P8" s="131"/>
      <c r="Q8" s="129"/>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row>
    <row r="9" spans="1:50" s="133" customFormat="1" ht="53.25" customHeight="1" thickBot="1">
      <c r="A9" s="15" t="s">
        <v>652</v>
      </c>
      <c r="B9" s="2" t="str">
        <f t="shared" si="0"/>
        <v> 7</v>
      </c>
      <c r="C9" s="15" t="s">
        <v>647</v>
      </c>
      <c r="D9" s="20" t="s">
        <v>758</v>
      </c>
      <c r="E9" s="22">
        <v>150</v>
      </c>
      <c r="F9" s="23">
        <v>0.98</v>
      </c>
      <c r="G9" s="141" t="s">
        <v>759</v>
      </c>
      <c r="H9" s="145" t="s">
        <v>80</v>
      </c>
      <c r="I9" s="149" t="s">
        <v>81</v>
      </c>
      <c r="J9" s="23">
        <f aca="true" t="shared" si="4" ref="J9:J29">E9*F9</f>
        <v>147</v>
      </c>
      <c r="K9" s="23">
        <f t="shared" si="2"/>
        <v>30.869999999999997</v>
      </c>
      <c r="L9" s="23">
        <f t="shared" si="3"/>
        <v>177.87</v>
      </c>
      <c r="M9" s="168" t="s">
        <v>360</v>
      </c>
      <c r="N9" s="131"/>
      <c r="O9" s="131"/>
      <c r="P9" s="131"/>
      <c r="Q9" s="129"/>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row>
    <row r="10" spans="1:50" s="133" customFormat="1" ht="39.75" customHeight="1" thickBot="1">
      <c r="A10" s="15" t="s">
        <v>652</v>
      </c>
      <c r="B10" s="2" t="str">
        <f t="shared" si="0"/>
        <v> 7</v>
      </c>
      <c r="C10" s="15" t="s">
        <v>648</v>
      </c>
      <c r="D10" s="20" t="s">
        <v>760</v>
      </c>
      <c r="E10" s="22">
        <v>4650</v>
      </c>
      <c r="F10" s="23">
        <v>2.4</v>
      </c>
      <c r="G10" s="141" t="s">
        <v>759</v>
      </c>
      <c r="H10" s="141"/>
      <c r="I10" s="141"/>
      <c r="J10" s="23">
        <f t="shared" si="4"/>
        <v>11160</v>
      </c>
      <c r="K10" s="23">
        <f t="shared" si="2"/>
        <v>2343.6</v>
      </c>
      <c r="L10" s="23">
        <f t="shared" si="3"/>
        <v>13503.6</v>
      </c>
      <c r="M10" s="168"/>
      <c r="N10" s="131"/>
      <c r="O10" s="131"/>
      <c r="P10" s="131"/>
      <c r="Q10" s="129"/>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row>
    <row r="11" spans="1:50" s="133" customFormat="1" ht="91.5" customHeight="1" thickBot="1">
      <c r="A11" s="15" t="s">
        <v>652</v>
      </c>
      <c r="B11" s="2" t="str">
        <f t="shared" si="0"/>
        <v> 7</v>
      </c>
      <c r="C11" s="15" t="s">
        <v>653</v>
      </c>
      <c r="D11" s="20" t="s">
        <v>61</v>
      </c>
      <c r="E11" s="22">
        <v>600</v>
      </c>
      <c r="F11" s="23">
        <v>0.54</v>
      </c>
      <c r="G11" s="141" t="s">
        <v>759</v>
      </c>
      <c r="H11" s="141"/>
      <c r="I11" s="141"/>
      <c r="J11" s="23">
        <f t="shared" si="4"/>
        <v>324</v>
      </c>
      <c r="K11" s="23">
        <f t="shared" si="2"/>
        <v>68.03999999999999</v>
      </c>
      <c r="L11" s="23">
        <f t="shared" si="3"/>
        <v>392.03999999999996</v>
      </c>
      <c r="M11" s="168"/>
      <c r="N11" s="131"/>
      <c r="O11" s="131"/>
      <c r="P11" s="131"/>
      <c r="Q11" s="129"/>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row>
    <row r="12" spans="1:50" s="133" customFormat="1" ht="59.25" customHeight="1" thickBot="1">
      <c r="A12" s="15" t="s">
        <v>654</v>
      </c>
      <c r="B12" s="2" t="str">
        <f t="shared" si="0"/>
        <v> 8</v>
      </c>
      <c r="C12" s="15"/>
      <c r="D12" s="20" t="s">
        <v>256</v>
      </c>
      <c r="E12" s="22">
        <v>210</v>
      </c>
      <c r="F12" s="23">
        <v>35.7</v>
      </c>
      <c r="G12" s="141" t="s">
        <v>773</v>
      </c>
      <c r="H12" s="153" t="s">
        <v>82</v>
      </c>
      <c r="I12" s="147" t="s">
        <v>83</v>
      </c>
      <c r="J12" s="23">
        <f t="shared" si="4"/>
        <v>7497.000000000001</v>
      </c>
      <c r="K12" s="23">
        <f t="shared" si="2"/>
        <v>1574.3700000000001</v>
      </c>
      <c r="L12" s="23">
        <f t="shared" si="3"/>
        <v>9071.37</v>
      </c>
      <c r="M12" s="81" t="s">
        <v>361</v>
      </c>
      <c r="N12" s="131"/>
      <c r="O12" s="131"/>
      <c r="P12" s="131"/>
      <c r="Q12" s="129"/>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row>
    <row r="13" spans="1:50" s="133" customFormat="1" ht="50.25" customHeight="1" thickBot="1">
      <c r="A13" s="15" t="s">
        <v>655</v>
      </c>
      <c r="B13" s="2" t="str">
        <f t="shared" si="0"/>
        <v> 9</v>
      </c>
      <c r="C13" s="15"/>
      <c r="D13" s="20" t="s">
        <v>763</v>
      </c>
      <c r="E13" s="22">
        <v>1350</v>
      </c>
      <c r="F13" s="23">
        <v>6.8</v>
      </c>
      <c r="G13" s="141" t="s">
        <v>759</v>
      </c>
      <c r="H13" s="141"/>
      <c r="I13" s="141"/>
      <c r="J13" s="23">
        <f t="shared" si="4"/>
        <v>9180</v>
      </c>
      <c r="K13" s="23">
        <f t="shared" si="2"/>
        <v>1927.8</v>
      </c>
      <c r="L13" s="23">
        <f t="shared" si="3"/>
        <v>11107.8</v>
      </c>
      <c r="M13" s="81" t="s">
        <v>362</v>
      </c>
      <c r="N13" s="131"/>
      <c r="O13" s="131"/>
      <c r="P13" s="131"/>
      <c r="Q13" s="129"/>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row>
    <row r="14" spans="1:50" s="133" customFormat="1" ht="42.75" customHeight="1" thickBot="1">
      <c r="A14" s="15" t="s">
        <v>656</v>
      </c>
      <c r="B14" s="2" t="str">
        <f>MID(A14,6,3)</f>
        <v> 10</v>
      </c>
      <c r="C14" s="15" t="s">
        <v>657</v>
      </c>
      <c r="D14" s="20" t="s">
        <v>459</v>
      </c>
      <c r="E14" s="22">
        <v>132300</v>
      </c>
      <c r="F14" s="23">
        <v>0.38</v>
      </c>
      <c r="G14" s="141" t="s">
        <v>457</v>
      </c>
      <c r="H14" s="141"/>
      <c r="I14" s="141"/>
      <c r="J14" s="23">
        <f t="shared" si="4"/>
        <v>50274</v>
      </c>
      <c r="K14" s="23">
        <f t="shared" si="2"/>
        <v>10557.539999999999</v>
      </c>
      <c r="L14" s="23">
        <f t="shared" si="3"/>
        <v>60831.54</v>
      </c>
      <c r="M14" s="168" t="s">
        <v>363</v>
      </c>
      <c r="N14" s="131"/>
      <c r="O14" s="131"/>
      <c r="P14" s="131"/>
      <c r="Q14" s="129"/>
      <c r="R14" s="131"/>
      <c r="S14" s="131"/>
      <c r="T14" s="131"/>
      <c r="U14" s="131"/>
      <c r="V14" s="131"/>
      <c r="W14" s="131"/>
      <c r="X14" s="131"/>
      <c r="Y14" s="131"/>
      <c r="Z14" s="131"/>
      <c r="AA14" s="131"/>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row>
    <row r="15" spans="1:27" s="133" customFormat="1" ht="43.5" customHeight="1" thickBot="1">
      <c r="A15" s="15" t="s">
        <v>656</v>
      </c>
      <c r="B15" s="2" t="str">
        <f aca="true" t="shared" si="5" ref="B15:B53">MID(A15,6,3)</f>
        <v> 10</v>
      </c>
      <c r="C15" s="15" t="s">
        <v>659</v>
      </c>
      <c r="D15" s="20" t="s">
        <v>460</v>
      </c>
      <c r="E15" s="22">
        <v>300</v>
      </c>
      <c r="F15" s="23">
        <v>6.58</v>
      </c>
      <c r="G15" s="141" t="s">
        <v>457</v>
      </c>
      <c r="H15" s="141"/>
      <c r="I15" s="141"/>
      <c r="J15" s="23">
        <f t="shared" si="4"/>
        <v>1974</v>
      </c>
      <c r="K15" s="23">
        <f t="shared" si="2"/>
        <v>414.53999999999996</v>
      </c>
      <c r="L15" s="23">
        <f t="shared" si="3"/>
        <v>2388.54</v>
      </c>
      <c r="M15" s="168"/>
      <c r="N15" s="131"/>
      <c r="O15" s="131"/>
      <c r="P15" s="131"/>
      <c r="Q15" s="129"/>
      <c r="R15" s="131"/>
      <c r="S15" s="131"/>
      <c r="T15" s="131"/>
      <c r="U15" s="131"/>
      <c r="V15" s="131"/>
      <c r="W15" s="131"/>
      <c r="X15" s="131"/>
      <c r="Y15" s="131"/>
      <c r="Z15" s="131"/>
      <c r="AA15" s="131"/>
    </row>
    <row r="16" spans="1:27" s="133" customFormat="1" ht="54.75" customHeight="1" thickBot="1">
      <c r="A16" s="15" t="s">
        <v>656</v>
      </c>
      <c r="B16" s="2" t="str">
        <f t="shared" si="5"/>
        <v> 10</v>
      </c>
      <c r="C16" s="15" t="s">
        <v>660</v>
      </c>
      <c r="D16" s="20" t="s">
        <v>461</v>
      </c>
      <c r="E16" s="22">
        <v>1350</v>
      </c>
      <c r="F16" s="23">
        <v>8.1</v>
      </c>
      <c r="G16" s="141" t="s">
        <v>457</v>
      </c>
      <c r="H16" s="141"/>
      <c r="I16" s="141"/>
      <c r="J16" s="23">
        <f t="shared" si="4"/>
        <v>10935</v>
      </c>
      <c r="K16" s="23">
        <f t="shared" si="2"/>
        <v>2296.35</v>
      </c>
      <c r="L16" s="23">
        <f t="shared" si="3"/>
        <v>13231.35</v>
      </c>
      <c r="M16" s="168"/>
      <c r="N16" s="131"/>
      <c r="O16" s="131"/>
      <c r="P16" s="131"/>
      <c r="Q16" s="129"/>
      <c r="R16" s="131"/>
      <c r="S16" s="131"/>
      <c r="T16" s="131"/>
      <c r="U16" s="131"/>
      <c r="V16" s="131"/>
      <c r="W16" s="131"/>
      <c r="X16" s="131"/>
      <c r="Y16" s="131"/>
      <c r="Z16" s="131"/>
      <c r="AA16" s="131"/>
    </row>
    <row r="17" spans="1:27" s="133" customFormat="1" ht="56.25" customHeight="1" thickBot="1">
      <c r="A17" s="15" t="s">
        <v>656</v>
      </c>
      <c r="B17" s="2" t="str">
        <f t="shared" si="5"/>
        <v> 10</v>
      </c>
      <c r="C17" s="15" t="s">
        <v>661</v>
      </c>
      <c r="D17" s="20" t="s">
        <v>462</v>
      </c>
      <c r="E17" s="22">
        <v>750</v>
      </c>
      <c r="F17" s="23">
        <v>8.1</v>
      </c>
      <c r="G17" s="141" t="s">
        <v>457</v>
      </c>
      <c r="H17" s="141"/>
      <c r="I17" s="141"/>
      <c r="J17" s="23">
        <f t="shared" si="4"/>
        <v>6075</v>
      </c>
      <c r="K17" s="23">
        <f t="shared" si="2"/>
        <v>1275.75</v>
      </c>
      <c r="L17" s="23">
        <f t="shared" si="3"/>
        <v>7350.75</v>
      </c>
      <c r="M17" s="168"/>
      <c r="N17" s="131"/>
      <c r="O17" s="131"/>
      <c r="P17" s="131"/>
      <c r="Q17" s="129"/>
      <c r="R17" s="131"/>
      <c r="S17" s="131"/>
      <c r="T17" s="131"/>
      <c r="U17" s="131"/>
      <c r="V17" s="131"/>
      <c r="W17" s="131"/>
      <c r="X17" s="131"/>
      <c r="Y17" s="131"/>
      <c r="Z17" s="131"/>
      <c r="AA17" s="131"/>
    </row>
    <row r="18" spans="1:27" s="133" customFormat="1" ht="45" customHeight="1" thickBot="1">
      <c r="A18" s="15" t="s">
        <v>672</v>
      </c>
      <c r="B18" s="2" t="str">
        <f t="shared" si="5"/>
        <v> 13</v>
      </c>
      <c r="C18" s="15"/>
      <c r="D18" s="20" t="s">
        <v>771</v>
      </c>
      <c r="E18" s="22">
        <v>2400</v>
      </c>
      <c r="F18" s="23">
        <v>3.1</v>
      </c>
      <c r="G18" s="141" t="s">
        <v>773</v>
      </c>
      <c r="H18" s="150" t="s">
        <v>82</v>
      </c>
      <c r="I18" s="149" t="s">
        <v>83</v>
      </c>
      <c r="J18" s="23">
        <f t="shared" si="4"/>
        <v>7440</v>
      </c>
      <c r="K18" s="23">
        <f>J18*21%</f>
        <v>1562.3999999999999</v>
      </c>
      <c r="L18" s="23">
        <f aca="true" t="shared" si="6" ref="L18:L24">J18+K18</f>
        <v>9002.4</v>
      </c>
      <c r="M18" s="81" t="s">
        <v>364</v>
      </c>
      <c r="N18" s="131"/>
      <c r="O18" s="131"/>
      <c r="P18" s="131"/>
      <c r="Q18" s="129"/>
      <c r="R18" s="131"/>
      <c r="S18" s="131"/>
      <c r="T18" s="131"/>
      <c r="U18" s="131"/>
      <c r="V18" s="131"/>
      <c r="W18" s="131"/>
      <c r="X18" s="131"/>
      <c r="Y18" s="131"/>
      <c r="Z18" s="131"/>
      <c r="AA18" s="131"/>
    </row>
    <row r="19" spans="1:27" s="133" customFormat="1" ht="66.75" customHeight="1" thickBot="1">
      <c r="A19" s="15" t="s">
        <v>679</v>
      </c>
      <c r="B19" s="2" t="str">
        <f t="shared" si="5"/>
        <v> 16</v>
      </c>
      <c r="C19" s="15" t="s">
        <v>657</v>
      </c>
      <c r="D19" s="20" t="s">
        <v>346</v>
      </c>
      <c r="E19" s="22">
        <v>30</v>
      </c>
      <c r="F19" s="23">
        <v>190</v>
      </c>
      <c r="G19" s="141" t="s">
        <v>164</v>
      </c>
      <c r="H19" s="145" t="s">
        <v>84</v>
      </c>
      <c r="I19" s="148" t="s">
        <v>85</v>
      </c>
      <c r="J19" s="23">
        <f t="shared" si="4"/>
        <v>5700</v>
      </c>
      <c r="K19" s="23">
        <f>J19*4%</f>
        <v>228</v>
      </c>
      <c r="L19" s="23">
        <f t="shared" si="6"/>
        <v>5928</v>
      </c>
      <c r="M19" s="168" t="s">
        <v>365</v>
      </c>
      <c r="N19" s="131"/>
      <c r="O19" s="131"/>
      <c r="P19" s="131"/>
      <c r="Q19" s="129"/>
      <c r="R19" s="131"/>
      <c r="S19" s="131"/>
      <c r="T19" s="131"/>
      <c r="U19" s="131"/>
      <c r="V19" s="131"/>
      <c r="W19" s="131"/>
      <c r="X19" s="131"/>
      <c r="Y19" s="131"/>
      <c r="Z19" s="131"/>
      <c r="AA19" s="131"/>
    </row>
    <row r="20" spans="1:27" s="133" customFormat="1" ht="78" customHeight="1" thickBot="1">
      <c r="A20" s="15" t="s">
        <v>679</v>
      </c>
      <c r="B20" s="2" t="str">
        <f t="shared" si="5"/>
        <v> 16</v>
      </c>
      <c r="C20" s="15" t="s">
        <v>659</v>
      </c>
      <c r="D20" s="20" t="s">
        <v>62</v>
      </c>
      <c r="E20" s="22">
        <v>150</v>
      </c>
      <c r="F20" s="23">
        <v>210</v>
      </c>
      <c r="G20" s="141" t="s">
        <v>164</v>
      </c>
      <c r="H20" s="153"/>
      <c r="I20" s="152"/>
      <c r="J20" s="23">
        <f t="shared" si="4"/>
        <v>31500</v>
      </c>
      <c r="K20" s="23">
        <f>J20*4%</f>
        <v>1260</v>
      </c>
      <c r="L20" s="23">
        <f t="shared" si="6"/>
        <v>32760</v>
      </c>
      <c r="M20" s="168"/>
      <c r="N20" s="131"/>
      <c r="O20" s="131"/>
      <c r="P20" s="131"/>
      <c r="Q20" s="129"/>
      <c r="R20" s="131"/>
      <c r="S20" s="131"/>
      <c r="T20" s="131"/>
      <c r="U20" s="131"/>
      <c r="V20" s="131"/>
      <c r="W20" s="131"/>
      <c r="X20" s="131"/>
      <c r="Y20" s="131"/>
      <c r="Z20" s="131"/>
      <c r="AA20" s="131"/>
    </row>
    <row r="21" spans="1:27" s="133" customFormat="1" ht="56.25" customHeight="1" thickBot="1">
      <c r="A21" s="15" t="s">
        <v>681</v>
      </c>
      <c r="B21" s="2" t="str">
        <f t="shared" si="5"/>
        <v> 17</v>
      </c>
      <c r="C21" s="15" t="s">
        <v>657</v>
      </c>
      <c r="D21" s="20" t="s">
        <v>169</v>
      </c>
      <c r="E21" s="22">
        <v>2250</v>
      </c>
      <c r="F21" s="23">
        <v>0.21</v>
      </c>
      <c r="G21" s="141" t="s">
        <v>233</v>
      </c>
      <c r="H21" s="145" t="s">
        <v>86</v>
      </c>
      <c r="I21" s="141">
        <v>13181610158</v>
      </c>
      <c r="J21" s="23">
        <f t="shared" si="4"/>
        <v>472.5</v>
      </c>
      <c r="K21" s="23">
        <f>J21*4%</f>
        <v>18.900000000000002</v>
      </c>
      <c r="L21" s="23">
        <f t="shared" si="6"/>
        <v>491.4</v>
      </c>
      <c r="M21" s="142" t="s">
        <v>366</v>
      </c>
      <c r="N21" s="131"/>
      <c r="O21" s="131"/>
      <c r="P21" s="131"/>
      <c r="Q21" s="129"/>
      <c r="R21" s="131"/>
      <c r="S21" s="131"/>
      <c r="T21" s="131"/>
      <c r="U21" s="131"/>
      <c r="V21" s="131"/>
      <c r="W21" s="131"/>
      <c r="X21" s="131"/>
      <c r="Y21" s="131"/>
      <c r="Z21" s="131"/>
      <c r="AA21" s="131"/>
    </row>
    <row r="22" spans="1:27" s="133" customFormat="1" ht="65.25" customHeight="1" thickBot="1">
      <c r="A22" s="15" t="s">
        <v>681</v>
      </c>
      <c r="B22" s="2" t="str">
        <f t="shared" si="5"/>
        <v> 17</v>
      </c>
      <c r="C22" s="15" t="s">
        <v>659</v>
      </c>
      <c r="D22" s="20" t="s">
        <v>234</v>
      </c>
      <c r="E22" s="22">
        <v>37650</v>
      </c>
      <c r="F22" s="23">
        <v>0.21</v>
      </c>
      <c r="G22" s="141" t="s">
        <v>233</v>
      </c>
      <c r="H22" s="141"/>
      <c r="I22" s="141"/>
      <c r="J22" s="23">
        <f t="shared" si="4"/>
        <v>7906.5</v>
      </c>
      <c r="K22" s="23">
        <f>J22*4%</f>
        <v>316.26</v>
      </c>
      <c r="L22" s="23">
        <f t="shared" si="6"/>
        <v>8222.76</v>
      </c>
      <c r="M22" s="142" t="s">
        <v>97</v>
      </c>
      <c r="N22" s="131"/>
      <c r="O22" s="131"/>
      <c r="P22" s="131"/>
      <c r="Q22" s="129"/>
      <c r="R22" s="131"/>
      <c r="S22" s="131"/>
      <c r="T22" s="131"/>
      <c r="U22" s="131"/>
      <c r="V22" s="131"/>
      <c r="W22" s="131"/>
      <c r="X22" s="131"/>
      <c r="Y22" s="131"/>
      <c r="Z22" s="131"/>
      <c r="AA22" s="131"/>
    </row>
    <row r="23" spans="1:27" s="133" customFormat="1" ht="51.75" customHeight="1" thickBot="1">
      <c r="A23" s="15" t="s">
        <v>695</v>
      </c>
      <c r="B23" s="2" t="str">
        <f t="shared" si="5"/>
        <v> 19</v>
      </c>
      <c r="C23" s="15" t="s">
        <v>657</v>
      </c>
      <c r="D23" s="20" t="s">
        <v>765</v>
      </c>
      <c r="E23" s="22">
        <v>97200</v>
      </c>
      <c r="F23" s="23">
        <v>0.42</v>
      </c>
      <c r="G23" s="141" t="s">
        <v>759</v>
      </c>
      <c r="H23" s="141"/>
      <c r="I23" s="141"/>
      <c r="J23" s="23">
        <f t="shared" si="4"/>
        <v>40824</v>
      </c>
      <c r="K23" s="23">
        <f aca="true" t="shared" si="7" ref="K23:K29">J23*21%</f>
        <v>8573.039999999999</v>
      </c>
      <c r="L23" s="23">
        <f t="shared" si="6"/>
        <v>49397.04</v>
      </c>
      <c r="M23" s="81" t="s">
        <v>367</v>
      </c>
      <c r="N23" s="131"/>
      <c r="O23" s="131"/>
      <c r="P23" s="131"/>
      <c r="Q23" s="129"/>
      <c r="R23" s="131"/>
      <c r="S23" s="131"/>
      <c r="T23" s="131"/>
      <c r="U23" s="131"/>
      <c r="V23" s="131"/>
      <c r="W23" s="131"/>
      <c r="X23" s="131"/>
      <c r="Y23" s="131"/>
      <c r="Z23" s="131"/>
      <c r="AA23" s="131"/>
    </row>
    <row r="24" spans="1:27" s="133" customFormat="1" ht="54.75" customHeight="1" thickBot="1">
      <c r="A24" s="15" t="s">
        <v>695</v>
      </c>
      <c r="B24" s="2" t="str">
        <f t="shared" si="5"/>
        <v> 19</v>
      </c>
      <c r="C24" s="15" t="s">
        <v>659</v>
      </c>
      <c r="D24" s="20" t="s">
        <v>767</v>
      </c>
      <c r="E24" s="22">
        <v>8100</v>
      </c>
      <c r="F24" s="23">
        <v>0.42</v>
      </c>
      <c r="G24" s="141" t="s">
        <v>759</v>
      </c>
      <c r="H24" s="141"/>
      <c r="I24" s="141"/>
      <c r="J24" s="23">
        <f t="shared" si="4"/>
        <v>3402</v>
      </c>
      <c r="K24" s="23">
        <f t="shared" si="7"/>
        <v>714.42</v>
      </c>
      <c r="L24" s="23">
        <f t="shared" si="6"/>
        <v>4116.42</v>
      </c>
      <c r="M24" s="81" t="s">
        <v>367</v>
      </c>
      <c r="N24" s="131"/>
      <c r="O24" s="131"/>
      <c r="P24" s="131"/>
      <c r="Q24" s="129"/>
      <c r="R24" s="131"/>
      <c r="S24" s="131"/>
      <c r="T24" s="131"/>
      <c r="U24" s="131"/>
      <c r="V24" s="131"/>
      <c r="W24" s="131"/>
      <c r="X24" s="131"/>
      <c r="Y24" s="131"/>
      <c r="Z24" s="131"/>
      <c r="AA24" s="131"/>
    </row>
    <row r="25" spans="1:27" s="133" customFormat="1" ht="69" customHeight="1" thickBot="1">
      <c r="A25" s="15" t="s">
        <v>696</v>
      </c>
      <c r="B25" s="2" t="str">
        <f t="shared" si="5"/>
        <v> 20</v>
      </c>
      <c r="C25" s="15"/>
      <c r="D25" s="20" t="s">
        <v>11</v>
      </c>
      <c r="E25" s="22">
        <v>450</v>
      </c>
      <c r="F25" s="23">
        <v>8.27</v>
      </c>
      <c r="G25" s="141" t="s">
        <v>466</v>
      </c>
      <c r="H25" s="153" t="s">
        <v>87</v>
      </c>
      <c r="I25" s="147" t="s">
        <v>78</v>
      </c>
      <c r="J25" s="23">
        <f t="shared" si="4"/>
        <v>3721.5</v>
      </c>
      <c r="K25" s="23">
        <f t="shared" si="7"/>
        <v>781.515</v>
      </c>
      <c r="L25" s="23">
        <f aca="true" t="shared" si="8" ref="L25:L30">J25+K25</f>
        <v>4503.015</v>
      </c>
      <c r="M25" s="81" t="s">
        <v>368</v>
      </c>
      <c r="N25" s="131"/>
      <c r="O25" s="131"/>
      <c r="P25" s="131"/>
      <c r="Q25" s="129"/>
      <c r="R25" s="131"/>
      <c r="S25" s="131"/>
      <c r="T25" s="131"/>
      <c r="U25" s="131"/>
      <c r="V25" s="131"/>
      <c r="W25" s="131"/>
      <c r="X25" s="131"/>
      <c r="Y25" s="131"/>
      <c r="Z25" s="131"/>
      <c r="AA25" s="131"/>
    </row>
    <row r="26" spans="1:27" s="133" customFormat="1" ht="67.5" customHeight="1" thickBot="1">
      <c r="A26" s="15" t="s">
        <v>698</v>
      </c>
      <c r="B26" s="2" t="str">
        <f t="shared" si="5"/>
        <v> 21</v>
      </c>
      <c r="C26" s="15"/>
      <c r="D26" s="20" t="s">
        <v>12</v>
      </c>
      <c r="E26" s="22">
        <v>600</v>
      </c>
      <c r="F26" s="23">
        <v>5.61</v>
      </c>
      <c r="G26" s="141" t="s">
        <v>466</v>
      </c>
      <c r="H26" s="141"/>
      <c r="I26" s="141"/>
      <c r="J26" s="23">
        <f t="shared" si="4"/>
        <v>3366</v>
      </c>
      <c r="K26" s="23">
        <f t="shared" si="7"/>
        <v>706.86</v>
      </c>
      <c r="L26" s="23">
        <f t="shared" si="8"/>
        <v>4072.86</v>
      </c>
      <c r="M26" s="81" t="s">
        <v>369</v>
      </c>
      <c r="N26" s="131"/>
      <c r="O26" s="131"/>
      <c r="P26" s="131"/>
      <c r="Q26" s="129"/>
      <c r="R26" s="131"/>
      <c r="S26" s="131"/>
      <c r="T26" s="131"/>
      <c r="U26" s="131"/>
      <c r="V26" s="131"/>
      <c r="W26" s="131"/>
      <c r="X26" s="131"/>
      <c r="Y26" s="131"/>
      <c r="Z26" s="131"/>
      <c r="AA26" s="131"/>
    </row>
    <row r="27" spans="1:27" s="133" customFormat="1" ht="57.75" customHeight="1" thickBot="1">
      <c r="A27" s="15" t="s">
        <v>700</v>
      </c>
      <c r="B27" s="2" t="str">
        <f t="shared" si="5"/>
        <v> 22</v>
      </c>
      <c r="C27" s="15"/>
      <c r="D27" s="20" t="s">
        <v>468</v>
      </c>
      <c r="E27" s="22">
        <v>60</v>
      </c>
      <c r="F27" s="23">
        <v>7.41</v>
      </c>
      <c r="G27" s="141" t="s">
        <v>466</v>
      </c>
      <c r="H27" s="141"/>
      <c r="I27" s="141"/>
      <c r="J27" s="23">
        <f t="shared" si="4"/>
        <v>444.6</v>
      </c>
      <c r="K27" s="23">
        <f t="shared" si="7"/>
        <v>93.366</v>
      </c>
      <c r="L27" s="23">
        <f t="shared" si="8"/>
        <v>537.966</v>
      </c>
      <c r="M27" s="81" t="s">
        <v>370</v>
      </c>
      <c r="N27" s="131"/>
      <c r="O27" s="131"/>
      <c r="P27" s="131"/>
      <c r="Q27" s="129"/>
      <c r="R27" s="131"/>
      <c r="S27" s="131"/>
      <c r="T27" s="131"/>
      <c r="U27" s="131"/>
      <c r="V27" s="131"/>
      <c r="W27" s="131"/>
      <c r="X27" s="131"/>
      <c r="Y27" s="131"/>
      <c r="Z27" s="131"/>
      <c r="AA27" s="131"/>
    </row>
    <row r="28" spans="1:27" s="133" customFormat="1" ht="41.25" customHeight="1" thickBot="1">
      <c r="A28" s="15" t="s">
        <v>702</v>
      </c>
      <c r="B28" s="2" t="str">
        <f t="shared" si="5"/>
        <v> 23</v>
      </c>
      <c r="C28" s="15" t="s">
        <v>657</v>
      </c>
      <c r="D28" s="20" t="s">
        <v>469</v>
      </c>
      <c r="E28" s="22">
        <v>90</v>
      </c>
      <c r="F28" s="23">
        <v>8.27</v>
      </c>
      <c r="G28" s="141" t="s">
        <v>466</v>
      </c>
      <c r="H28" s="141"/>
      <c r="I28" s="141"/>
      <c r="J28" s="23">
        <f t="shared" si="4"/>
        <v>744.3</v>
      </c>
      <c r="K28" s="23">
        <f t="shared" si="7"/>
        <v>156.303</v>
      </c>
      <c r="L28" s="23">
        <f t="shared" si="8"/>
        <v>900.603</v>
      </c>
      <c r="M28" s="168" t="s">
        <v>371</v>
      </c>
      <c r="N28" s="131"/>
      <c r="O28" s="131"/>
      <c r="P28" s="131"/>
      <c r="Q28" s="129"/>
      <c r="R28" s="131"/>
      <c r="S28" s="131"/>
      <c r="T28" s="131"/>
      <c r="U28" s="131"/>
      <c r="V28" s="131"/>
      <c r="W28" s="131"/>
      <c r="X28" s="131"/>
      <c r="Y28" s="131"/>
      <c r="Z28" s="131"/>
      <c r="AA28" s="131"/>
    </row>
    <row r="29" spans="1:27" s="133" customFormat="1" ht="67.5" customHeight="1" thickBot="1">
      <c r="A29" s="15" t="s">
        <v>702</v>
      </c>
      <c r="B29" s="2" t="str">
        <f t="shared" si="5"/>
        <v> 23</v>
      </c>
      <c r="C29" s="15" t="s">
        <v>659</v>
      </c>
      <c r="D29" s="20" t="s">
        <v>13</v>
      </c>
      <c r="E29" s="22">
        <v>600</v>
      </c>
      <c r="F29" s="23">
        <v>8.27</v>
      </c>
      <c r="G29" s="141" t="s">
        <v>466</v>
      </c>
      <c r="H29" s="141"/>
      <c r="I29" s="141"/>
      <c r="J29" s="23">
        <f t="shared" si="4"/>
        <v>4962</v>
      </c>
      <c r="K29" s="23">
        <f t="shared" si="7"/>
        <v>1042.02</v>
      </c>
      <c r="L29" s="23">
        <f t="shared" si="8"/>
        <v>6004.02</v>
      </c>
      <c r="M29" s="168"/>
      <c r="N29" s="131"/>
      <c r="O29" s="131"/>
      <c r="P29" s="131"/>
      <c r="Q29" s="129"/>
      <c r="R29" s="131"/>
      <c r="S29" s="131"/>
      <c r="T29" s="131"/>
      <c r="U29" s="131"/>
      <c r="V29" s="131"/>
      <c r="W29" s="131"/>
      <c r="X29" s="131"/>
      <c r="Y29" s="131"/>
      <c r="Z29" s="131"/>
      <c r="AA29" s="131"/>
    </row>
    <row r="30" spans="1:27" s="133" customFormat="1" ht="78.75" customHeight="1" thickBot="1">
      <c r="A30" s="15" t="s">
        <v>704</v>
      </c>
      <c r="B30" s="2" t="str">
        <f t="shared" si="5"/>
        <v> 24</v>
      </c>
      <c r="C30" s="15"/>
      <c r="D30" s="20" t="s">
        <v>347</v>
      </c>
      <c r="E30" s="22"/>
      <c r="F30" s="23">
        <v>0.535</v>
      </c>
      <c r="G30" s="141" t="s">
        <v>235</v>
      </c>
      <c r="H30" s="141"/>
      <c r="I30" s="141"/>
      <c r="J30" s="23">
        <v>15568.5</v>
      </c>
      <c r="K30" s="23">
        <f aca="true" t="shared" si="9" ref="K30:K57">J30*21%</f>
        <v>3269.3849999999998</v>
      </c>
      <c r="L30" s="23">
        <f t="shared" si="8"/>
        <v>18837.885</v>
      </c>
      <c r="M30" s="81" t="s">
        <v>409</v>
      </c>
      <c r="N30" s="131"/>
      <c r="O30" s="131"/>
      <c r="P30" s="131"/>
      <c r="Q30" s="129"/>
      <c r="R30" s="131"/>
      <c r="S30" s="131"/>
      <c r="T30" s="131"/>
      <c r="U30" s="131"/>
      <c r="V30" s="131"/>
      <c r="W30" s="131"/>
      <c r="X30" s="131"/>
      <c r="Y30" s="131"/>
      <c r="Z30" s="131"/>
      <c r="AA30" s="131"/>
    </row>
    <row r="31" spans="1:27" s="133" customFormat="1" ht="42.75" customHeight="1" thickBot="1">
      <c r="A31" s="15" t="s">
        <v>706</v>
      </c>
      <c r="B31" s="2" t="str">
        <f t="shared" si="5"/>
        <v> 25</v>
      </c>
      <c r="C31" s="15" t="s">
        <v>657</v>
      </c>
      <c r="D31" s="20" t="s">
        <v>471</v>
      </c>
      <c r="E31" s="22">
        <v>12300</v>
      </c>
      <c r="F31" s="23">
        <v>0.11</v>
      </c>
      <c r="G31" s="141" t="s">
        <v>466</v>
      </c>
      <c r="H31" s="141"/>
      <c r="I31" s="141"/>
      <c r="J31" s="23">
        <f aca="true" t="shared" si="10" ref="J31:J62">E31*F31</f>
        <v>1353</v>
      </c>
      <c r="K31" s="23">
        <f t="shared" si="9"/>
        <v>284.13</v>
      </c>
      <c r="L31" s="23">
        <f aca="true" t="shared" si="11" ref="L31:L57">J31+K31</f>
        <v>1637.13</v>
      </c>
      <c r="M31" s="168" t="s">
        <v>372</v>
      </c>
      <c r="N31" s="131"/>
      <c r="O31" s="131"/>
      <c r="P31" s="131"/>
      <c r="Q31" s="129"/>
      <c r="R31" s="131"/>
      <c r="S31" s="131"/>
      <c r="T31" s="131"/>
      <c r="U31" s="131"/>
      <c r="V31" s="131"/>
      <c r="W31" s="131"/>
      <c r="X31" s="131"/>
      <c r="Y31" s="131"/>
      <c r="Z31" s="131"/>
      <c r="AA31" s="131"/>
    </row>
    <row r="32" spans="1:27" s="133" customFormat="1" ht="42" customHeight="1" thickBot="1">
      <c r="A32" s="15" t="s">
        <v>706</v>
      </c>
      <c r="B32" s="2" t="str">
        <f t="shared" si="5"/>
        <v> 25</v>
      </c>
      <c r="C32" s="15" t="s">
        <v>659</v>
      </c>
      <c r="D32" s="20" t="s">
        <v>472</v>
      </c>
      <c r="E32" s="22">
        <v>93600</v>
      </c>
      <c r="F32" s="23">
        <v>0.11</v>
      </c>
      <c r="G32" s="141" t="s">
        <v>466</v>
      </c>
      <c r="H32" s="141"/>
      <c r="I32" s="141"/>
      <c r="J32" s="23">
        <f t="shared" si="10"/>
        <v>10296</v>
      </c>
      <c r="K32" s="23">
        <f t="shared" si="9"/>
        <v>2162.16</v>
      </c>
      <c r="L32" s="23">
        <f t="shared" si="11"/>
        <v>12458.16</v>
      </c>
      <c r="M32" s="168"/>
      <c r="N32" s="131"/>
      <c r="O32" s="131"/>
      <c r="P32" s="131"/>
      <c r="Q32" s="129"/>
      <c r="R32" s="131"/>
      <c r="S32" s="131"/>
      <c r="T32" s="131"/>
      <c r="U32" s="131"/>
      <c r="V32" s="131"/>
      <c r="W32" s="131"/>
      <c r="X32" s="131"/>
      <c r="Y32" s="131"/>
      <c r="Z32" s="131"/>
      <c r="AA32" s="131"/>
    </row>
    <row r="33" spans="1:27" s="133" customFormat="1" ht="45" customHeight="1" thickBot="1">
      <c r="A33" s="15" t="s">
        <v>706</v>
      </c>
      <c r="B33" s="2" t="str">
        <f t="shared" si="5"/>
        <v> 25</v>
      </c>
      <c r="C33" s="15" t="s">
        <v>660</v>
      </c>
      <c r="D33" s="20" t="s">
        <v>473</v>
      </c>
      <c r="E33" s="22">
        <v>24000</v>
      </c>
      <c r="F33" s="23">
        <v>0.11</v>
      </c>
      <c r="G33" s="141" t="s">
        <v>466</v>
      </c>
      <c r="H33" s="141"/>
      <c r="I33" s="141"/>
      <c r="J33" s="23">
        <f t="shared" si="10"/>
        <v>2640</v>
      </c>
      <c r="K33" s="23">
        <f t="shared" si="9"/>
        <v>554.4</v>
      </c>
      <c r="L33" s="23">
        <f t="shared" si="11"/>
        <v>3194.4</v>
      </c>
      <c r="M33" s="168"/>
      <c r="N33" s="131"/>
      <c r="O33" s="131"/>
      <c r="P33" s="131"/>
      <c r="Q33" s="129"/>
      <c r="R33" s="131"/>
      <c r="S33" s="131"/>
      <c r="T33" s="131"/>
      <c r="U33" s="131"/>
      <c r="V33" s="131"/>
      <c r="W33" s="131"/>
      <c r="X33" s="131"/>
      <c r="Y33" s="131"/>
      <c r="Z33" s="131"/>
      <c r="AA33" s="131"/>
    </row>
    <row r="34" spans="1:27" s="133" customFormat="1" ht="48.75" customHeight="1" thickBot="1">
      <c r="A34" s="15" t="s">
        <v>706</v>
      </c>
      <c r="B34" s="2" t="str">
        <f t="shared" si="5"/>
        <v> 25</v>
      </c>
      <c r="C34" s="15" t="s">
        <v>661</v>
      </c>
      <c r="D34" s="20" t="s">
        <v>475</v>
      </c>
      <c r="E34" s="22">
        <v>150</v>
      </c>
      <c r="F34" s="23">
        <v>4.28</v>
      </c>
      <c r="G34" s="141" t="s">
        <v>466</v>
      </c>
      <c r="H34" s="141"/>
      <c r="I34" s="141"/>
      <c r="J34" s="23">
        <f t="shared" si="10"/>
        <v>642</v>
      </c>
      <c r="K34" s="23">
        <f t="shared" si="9"/>
        <v>134.82</v>
      </c>
      <c r="L34" s="23">
        <f t="shared" si="11"/>
        <v>776.8199999999999</v>
      </c>
      <c r="M34" s="168"/>
      <c r="N34" s="131"/>
      <c r="O34" s="131"/>
      <c r="P34" s="131"/>
      <c r="Q34" s="129"/>
      <c r="R34" s="131"/>
      <c r="S34" s="131"/>
      <c r="T34" s="131"/>
      <c r="U34" s="131"/>
      <c r="V34" s="131"/>
      <c r="W34" s="131"/>
      <c r="X34" s="131"/>
      <c r="Y34" s="131"/>
      <c r="Z34" s="131"/>
      <c r="AA34" s="131"/>
    </row>
    <row r="35" spans="1:27" s="133" customFormat="1" ht="58.5" customHeight="1" thickBot="1">
      <c r="A35" s="15" t="s">
        <v>708</v>
      </c>
      <c r="B35" s="2" t="str">
        <f t="shared" si="5"/>
        <v> 26</v>
      </c>
      <c r="C35" s="15" t="s">
        <v>657</v>
      </c>
      <c r="D35" s="20" t="s">
        <v>477</v>
      </c>
      <c r="E35" s="22">
        <v>2100</v>
      </c>
      <c r="F35" s="23">
        <v>1.52</v>
      </c>
      <c r="G35" s="141" t="s">
        <v>466</v>
      </c>
      <c r="H35" s="141"/>
      <c r="I35" s="141"/>
      <c r="J35" s="23">
        <f t="shared" si="10"/>
        <v>3192</v>
      </c>
      <c r="K35" s="23">
        <f t="shared" si="9"/>
        <v>670.3199999999999</v>
      </c>
      <c r="L35" s="23">
        <f t="shared" si="11"/>
        <v>3862.3199999999997</v>
      </c>
      <c r="M35" s="168" t="s">
        <v>373</v>
      </c>
      <c r="N35" s="131"/>
      <c r="O35" s="131"/>
      <c r="P35" s="131"/>
      <c r="Q35" s="129"/>
      <c r="R35" s="131"/>
      <c r="S35" s="131"/>
      <c r="T35" s="131"/>
      <c r="U35" s="131"/>
      <c r="V35" s="131"/>
      <c r="W35" s="131"/>
      <c r="X35" s="131"/>
      <c r="Y35" s="131"/>
      <c r="Z35" s="131"/>
      <c r="AA35" s="131"/>
    </row>
    <row r="36" spans="1:27" s="133" customFormat="1" ht="67.5" customHeight="1" thickBot="1">
      <c r="A36" s="15" t="s">
        <v>708</v>
      </c>
      <c r="B36" s="2" t="str">
        <f t="shared" si="5"/>
        <v> 26</v>
      </c>
      <c r="C36" s="15" t="s">
        <v>659</v>
      </c>
      <c r="D36" s="20" t="s">
        <v>54</v>
      </c>
      <c r="E36" s="22">
        <v>450</v>
      </c>
      <c r="F36" s="23">
        <v>8.55</v>
      </c>
      <c r="G36" s="141" t="s">
        <v>466</v>
      </c>
      <c r="H36" s="141"/>
      <c r="I36" s="141"/>
      <c r="J36" s="23">
        <f t="shared" si="10"/>
        <v>3847.5000000000005</v>
      </c>
      <c r="K36" s="23">
        <f t="shared" si="9"/>
        <v>807.975</v>
      </c>
      <c r="L36" s="23">
        <f t="shared" si="11"/>
        <v>4655.475</v>
      </c>
      <c r="M36" s="168"/>
      <c r="N36" s="131"/>
      <c r="O36" s="131"/>
      <c r="P36" s="131"/>
      <c r="Q36" s="129"/>
      <c r="R36" s="131"/>
      <c r="S36" s="131"/>
      <c r="T36" s="131"/>
      <c r="U36" s="131"/>
      <c r="V36" s="131"/>
      <c r="W36" s="131"/>
      <c r="X36" s="131"/>
      <c r="Y36" s="131"/>
      <c r="Z36" s="131"/>
      <c r="AA36" s="131"/>
    </row>
    <row r="37" spans="1:27" s="133" customFormat="1" ht="47.25" customHeight="1" thickBot="1">
      <c r="A37" s="15" t="s">
        <v>709</v>
      </c>
      <c r="B37" s="2" t="str">
        <f t="shared" si="5"/>
        <v> 27</v>
      </c>
      <c r="C37" s="15" t="s">
        <v>657</v>
      </c>
      <c r="D37" s="20" t="s">
        <v>480</v>
      </c>
      <c r="E37" s="22">
        <v>900</v>
      </c>
      <c r="F37" s="23">
        <v>1.7</v>
      </c>
      <c r="G37" s="141" t="s">
        <v>466</v>
      </c>
      <c r="H37" s="141"/>
      <c r="I37" s="141"/>
      <c r="J37" s="23">
        <f t="shared" si="10"/>
        <v>1530</v>
      </c>
      <c r="K37" s="23">
        <f t="shared" si="9"/>
        <v>321.3</v>
      </c>
      <c r="L37" s="23">
        <f t="shared" si="11"/>
        <v>1851.3</v>
      </c>
      <c r="M37" s="142" t="s">
        <v>374</v>
      </c>
      <c r="N37" s="131"/>
      <c r="O37" s="131"/>
      <c r="P37" s="131"/>
      <c r="Q37" s="129"/>
      <c r="R37" s="131"/>
      <c r="S37" s="131"/>
      <c r="T37" s="131"/>
      <c r="U37" s="131"/>
      <c r="V37" s="131"/>
      <c r="W37" s="131"/>
      <c r="X37" s="131"/>
      <c r="Y37" s="131"/>
      <c r="Z37" s="131"/>
      <c r="AA37" s="131"/>
    </row>
    <row r="38" spans="1:27" s="133" customFormat="1" ht="45" customHeight="1" thickBot="1">
      <c r="A38" s="15" t="s">
        <v>709</v>
      </c>
      <c r="B38" s="2" t="str">
        <f t="shared" si="5"/>
        <v> 27</v>
      </c>
      <c r="C38" s="15" t="s">
        <v>659</v>
      </c>
      <c r="D38" s="20" t="s">
        <v>481</v>
      </c>
      <c r="E38" s="22">
        <v>810</v>
      </c>
      <c r="F38" s="23">
        <v>3.61</v>
      </c>
      <c r="G38" s="141" t="s">
        <v>466</v>
      </c>
      <c r="H38" s="141"/>
      <c r="I38" s="141"/>
      <c r="J38" s="23">
        <f t="shared" si="10"/>
        <v>2924.1</v>
      </c>
      <c r="K38" s="23">
        <f t="shared" si="9"/>
        <v>614.0609999999999</v>
      </c>
      <c r="L38" s="23">
        <f t="shared" si="11"/>
        <v>3538.161</v>
      </c>
      <c r="M38" s="168" t="s">
        <v>345</v>
      </c>
      <c r="N38" s="131"/>
      <c r="O38" s="131"/>
      <c r="P38" s="131"/>
      <c r="Q38" s="129"/>
      <c r="R38" s="131"/>
      <c r="S38" s="131"/>
      <c r="T38" s="131"/>
      <c r="U38" s="131"/>
      <c r="V38" s="131"/>
      <c r="W38" s="131"/>
      <c r="X38" s="131"/>
      <c r="Y38" s="131"/>
      <c r="Z38" s="131"/>
      <c r="AA38" s="131"/>
    </row>
    <row r="39" spans="1:27" s="133" customFormat="1" ht="68.25" customHeight="1" thickBot="1">
      <c r="A39" s="15" t="s">
        <v>709</v>
      </c>
      <c r="B39" s="2" t="str">
        <f t="shared" si="5"/>
        <v> 27</v>
      </c>
      <c r="C39" s="15" t="s">
        <v>660</v>
      </c>
      <c r="D39" s="26" t="s">
        <v>55</v>
      </c>
      <c r="E39" s="22">
        <v>4500</v>
      </c>
      <c r="F39" s="23">
        <v>3.95</v>
      </c>
      <c r="G39" s="141" t="s">
        <v>466</v>
      </c>
      <c r="H39" s="141"/>
      <c r="I39" s="141"/>
      <c r="J39" s="23">
        <f t="shared" si="10"/>
        <v>17775</v>
      </c>
      <c r="K39" s="23">
        <f t="shared" si="9"/>
        <v>3732.75</v>
      </c>
      <c r="L39" s="23">
        <f t="shared" si="11"/>
        <v>21507.75</v>
      </c>
      <c r="M39" s="168"/>
      <c r="N39" s="131"/>
      <c r="O39" s="131"/>
      <c r="P39" s="131"/>
      <c r="Q39" s="129"/>
      <c r="R39" s="131"/>
      <c r="S39" s="131"/>
      <c r="T39" s="131"/>
      <c r="U39" s="131"/>
      <c r="V39" s="131"/>
      <c r="W39" s="131"/>
      <c r="X39" s="131"/>
      <c r="Y39" s="131"/>
      <c r="Z39" s="131"/>
      <c r="AA39" s="131"/>
    </row>
    <row r="40" spans="1:27" s="133" customFormat="1" ht="45" customHeight="1" thickBot="1">
      <c r="A40" s="15" t="s">
        <v>709</v>
      </c>
      <c r="B40" s="2" t="str">
        <f t="shared" si="5"/>
        <v> 27</v>
      </c>
      <c r="C40" s="15" t="s">
        <v>661</v>
      </c>
      <c r="D40" s="20" t="s">
        <v>483</v>
      </c>
      <c r="E40" s="22">
        <v>2250</v>
      </c>
      <c r="F40" s="23">
        <v>0.9</v>
      </c>
      <c r="G40" s="141" t="s">
        <v>466</v>
      </c>
      <c r="H40" s="141"/>
      <c r="I40" s="141"/>
      <c r="J40" s="23">
        <f t="shared" si="10"/>
        <v>2025</v>
      </c>
      <c r="K40" s="23">
        <f t="shared" si="9"/>
        <v>425.25</v>
      </c>
      <c r="L40" s="23">
        <f t="shared" si="11"/>
        <v>2450.25</v>
      </c>
      <c r="M40" s="168"/>
      <c r="N40" s="131"/>
      <c r="O40" s="131"/>
      <c r="P40" s="131"/>
      <c r="Q40" s="129"/>
      <c r="R40" s="131"/>
      <c r="S40" s="131"/>
      <c r="T40" s="131"/>
      <c r="U40" s="131"/>
      <c r="V40" s="131"/>
      <c r="W40" s="131"/>
      <c r="X40" s="131"/>
      <c r="Y40" s="131"/>
      <c r="Z40" s="131"/>
      <c r="AA40" s="131"/>
    </row>
    <row r="41" spans="1:27" s="133" customFormat="1" ht="46.5" customHeight="1" thickBot="1">
      <c r="A41" s="15" t="s">
        <v>709</v>
      </c>
      <c r="B41" s="2" t="str">
        <f t="shared" si="5"/>
        <v> 27</v>
      </c>
      <c r="C41" s="15" t="s">
        <v>689</v>
      </c>
      <c r="D41" s="20" t="s">
        <v>484</v>
      </c>
      <c r="E41" s="22">
        <v>72000</v>
      </c>
      <c r="F41" s="23">
        <v>0.31</v>
      </c>
      <c r="G41" s="141" t="s">
        <v>466</v>
      </c>
      <c r="H41" s="141"/>
      <c r="I41" s="141"/>
      <c r="J41" s="23">
        <f t="shared" si="10"/>
        <v>22320</v>
      </c>
      <c r="K41" s="23">
        <f t="shared" si="9"/>
        <v>4687.2</v>
      </c>
      <c r="L41" s="23">
        <f t="shared" si="11"/>
        <v>27007.2</v>
      </c>
      <c r="M41" s="168"/>
      <c r="N41" s="131"/>
      <c r="O41" s="131"/>
      <c r="P41" s="131"/>
      <c r="Q41" s="129"/>
      <c r="R41" s="131"/>
      <c r="S41" s="131"/>
      <c r="T41" s="131"/>
      <c r="U41" s="131"/>
      <c r="V41" s="131"/>
      <c r="W41" s="131"/>
      <c r="X41" s="131"/>
      <c r="Y41" s="131"/>
      <c r="Z41" s="131"/>
      <c r="AA41" s="131"/>
    </row>
    <row r="42" spans="1:27" s="133" customFormat="1" ht="54" customHeight="1" thickBot="1">
      <c r="A42" s="15" t="s">
        <v>709</v>
      </c>
      <c r="B42" s="2" t="str">
        <f t="shared" si="5"/>
        <v> 27</v>
      </c>
      <c r="C42" s="15" t="s">
        <v>691</v>
      </c>
      <c r="D42" s="20" t="s">
        <v>485</v>
      </c>
      <c r="E42" s="22">
        <v>90</v>
      </c>
      <c r="F42" s="23">
        <v>9.5</v>
      </c>
      <c r="G42" s="141" t="s">
        <v>466</v>
      </c>
      <c r="H42" s="141"/>
      <c r="I42" s="141"/>
      <c r="J42" s="23">
        <f t="shared" si="10"/>
        <v>855</v>
      </c>
      <c r="K42" s="23">
        <f t="shared" si="9"/>
        <v>179.54999999999998</v>
      </c>
      <c r="L42" s="23">
        <f t="shared" si="11"/>
        <v>1034.55</v>
      </c>
      <c r="M42" s="168" t="s">
        <v>345</v>
      </c>
      <c r="N42" s="131"/>
      <c r="O42" s="131"/>
      <c r="P42" s="131"/>
      <c r="Q42" s="129"/>
      <c r="R42" s="131"/>
      <c r="S42" s="131"/>
      <c r="T42" s="131"/>
      <c r="U42" s="131"/>
      <c r="V42" s="131"/>
      <c r="W42" s="131"/>
      <c r="X42" s="131"/>
      <c r="Y42" s="131"/>
      <c r="Z42" s="131"/>
      <c r="AA42" s="131"/>
    </row>
    <row r="43" spans="1:27" s="134" customFormat="1" ht="66" customHeight="1" thickBot="1">
      <c r="A43" s="15" t="s">
        <v>709</v>
      </c>
      <c r="B43" s="2" t="str">
        <f t="shared" si="5"/>
        <v> 27</v>
      </c>
      <c r="C43" s="15" t="s">
        <v>693</v>
      </c>
      <c r="D43" s="20" t="s">
        <v>56</v>
      </c>
      <c r="E43" s="22">
        <v>150</v>
      </c>
      <c r="F43" s="23">
        <v>13.3</v>
      </c>
      <c r="G43" s="141" t="s">
        <v>466</v>
      </c>
      <c r="H43" s="141"/>
      <c r="I43" s="141"/>
      <c r="J43" s="23">
        <f t="shared" si="10"/>
        <v>1995</v>
      </c>
      <c r="K43" s="23">
        <f t="shared" si="9"/>
        <v>418.95</v>
      </c>
      <c r="L43" s="23">
        <f t="shared" si="11"/>
        <v>2413.95</v>
      </c>
      <c r="M43" s="168"/>
      <c r="N43" s="135"/>
      <c r="O43" s="135"/>
      <c r="P43" s="135"/>
      <c r="Q43" s="129"/>
      <c r="R43" s="135"/>
      <c r="S43" s="135"/>
      <c r="T43" s="135"/>
      <c r="U43" s="135"/>
      <c r="V43" s="135"/>
      <c r="W43" s="135"/>
      <c r="X43" s="135"/>
      <c r="Y43" s="135"/>
      <c r="Z43" s="135"/>
      <c r="AA43" s="135"/>
    </row>
    <row r="44" spans="1:27" s="134" customFormat="1" ht="67.5" customHeight="1" thickBot="1">
      <c r="A44" s="15" t="s">
        <v>709</v>
      </c>
      <c r="B44" s="2" t="str">
        <f t="shared" si="5"/>
        <v> 27</v>
      </c>
      <c r="C44" s="15" t="s">
        <v>711</v>
      </c>
      <c r="D44" s="20" t="s">
        <v>57</v>
      </c>
      <c r="E44" s="22">
        <v>45</v>
      </c>
      <c r="F44" s="23">
        <v>55</v>
      </c>
      <c r="G44" s="141" t="s">
        <v>466</v>
      </c>
      <c r="H44" s="141"/>
      <c r="I44" s="141"/>
      <c r="J44" s="23">
        <f t="shared" si="10"/>
        <v>2475</v>
      </c>
      <c r="K44" s="23">
        <f t="shared" si="9"/>
        <v>519.75</v>
      </c>
      <c r="L44" s="23">
        <f t="shared" si="11"/>
        <v>2994.75</v>
      </c>
      <c r="M44" s="168"/>
      <c r="N44" s="135"/>
      <c r="O44" s="135"/>
      <c r="P44" s="135"/>
      <c r="Q44" s="129"/>
      <c r="R44" s="135"/>
      <c r="S44" s="135"/>
      <c r="T44" s="135"/>
      <c r="U44" s="135"/>
      <c r="V44" s="135"/>
      <c r="W44" s="135"/>
      <c r="X44" s="135"/>
      <c r="Y44" s="135"/>
      <c r="Z44" s="135"/>
      <c r="AA44" s="135"/>
    </row>
    <row r="45" spans="1:27" s="134" customFormat="1" ht="51" customHeight="1" thickBot="1">
      <c r="A45" s="15" t="s">
        <v>712</v>
      </c>
      <c r="B45" s="2" t="str">
        <f t="shared" si="5"/>
        <v> 28</v>
      </c>
      <c r="C45" s="15"/>
      <c r="D45" s="20" t="s">
        <v>774</v>
      </c>
      <c r="E45" s="22">
        <v>630</v>
      </c>
      <c r="F45" s="23">
        <v>17.2</v>
      </c>
      <c r="G45" s="141" t="s">
        <v>773</v>
      </c>
      <c r="H45" s="141"/>
      <c r="I45" s="141"/>
      <c r="J45" s="23">
        <f t="shared" si="10"/>
        <v>10836</v>
      </c>
      <c r="K45" s="23">
        <f t="shared" si="9"/>
        <v>2275.56</v>
      </c>
      <c r="L45" s="23">
        <f t="shared" si="11"/>
        <v>13111.56</v>
      </c>
      <c r="M45" s="81" t="s">
        <v>375</v>
      </c>
      <c r="N45" s="135"/>
      <c r="O45" s="135"/>
      <c r="P45" s="135"/>
      <c r="Q45" s="129"/>
      <c r="R45" s="135"/>
      <c r="S45" s="135"/>
      <c r="T45" s="135"/>
      <c r="U45" s="135"/>
      <c r="V45" s="135"/>
      <c r="W45" s="135"/>
      <c r="X45" s="135"/>
      <c r="Y45" s="135"/>
      <c r="Z45" s="135"/>
      <c r="AA45" s="135"/>
    </row>
    <row r="46" spans="1:27" s="134" customFormat="1" ht="66" customHeight="1" thickBot="1">
      <c r="A46" s="15" t="s">
        <v>714</v>
      </c>
      <c r="B46" s="2" t="str">
        <f t="shared" si="5"/>
        <v> 29</v>
      </c>
      <c r="C46" s="15" t="s">
        <v>657</v>
      </c>
      <c r="D46" s="20" t="s">
        <v>775</v>
      </c>
      <c r="E46" s="22">
        <v>150</v>
      </c>
      <c r="F46" s="23">
        <v>16.2</v>
      </c>
      <c r="G46" s="141" t="s">
        <v>773</v>
      </c>
      <c r="H46" s="141"/>
      <c r="I46" s="141"/>
      <c r="J46" s="23">
        <f t="shared" si="10"/>
        <v>2430</v>
      </c>
      <c r="K46" s="23">
        <f t="shared" si="9"/>
        <v>510.29999999999995</v>
      </c>
      <c r="L46" s="23">
        <f t="shared" si="11"/>
        <v>2940.3</v>
      </c>
      <c r="M46" s="168" t="s">
        <v>376</v>
      </c>
      <c r="N46" s="135"/>
      <c r="O46" s="135"/>
      <c r="P46" s="135"/>
      <c r="Q46" s="129"/>
      <c r="R46" s="135"/>
      <c r="S46" s="135"/>
      <c r="T46" s="135"/>
      <c r="U46" s="135"/>
      <c r="V46" s="135"/>
      <c r="W46" s="135"/>
      <c r="X46" s="135"/>
      <c r="Y46" s="135"/>
      <c r="Z46" s="135"/>
      <c r="AA46" s="135"/>
    </row>
    <row r="47" spans="1:27" s="133" customFormat="1" ht="66" customHeight="1" thickBot="1">
      <c r="A47" s="15" t="s">
        <v>714</v>
      </c>
      <c r="B47" s="2" t="str">
        <f t="shared" si="5"/>
        <v> 29</v>
      </c>
      <c r="C47" s="15" t="s">
        <v>659</v>
      </c>
      <c r="D47" s="20" t="s">
        <v>776</v>
      </c>
      <c r="E47" s="22">
        <v>150</v>
      </c>
      <c r="F47" s="23">
        <v>19</v>
      </c>
      <c r="G47" s="141" t="s">
        <v>773</v>
      </c>
      <c r="H47" s="141"/>
      <c r="I47" s="141"/>
      <c r="J47" s="23">
        <f t="shared" si="10"/>
        <v>2850</v>
      </c>
      <c r="K47" s="23">
        <f t="shared" si="9"/>
        <v>598.5</v>
      </c>
      <c r="L47" s="23">
        <f t="shared" si="11"/>
        <v>3448.5</v>
      </c>
      <c r="M47" s="168"/>
      <c r="N47" s="131"/>
      <c r="O47" s="131"/>
      <c r="P47" s="131"/>
      <c r="Q47" s="129"/>
      <c r="R47" s="131"/>
      <c r="S47" s="131"/>
      <c r="T47" s="131"/>
      <c r="U47" s="131"/>
      <c r="V47" s="131"/>
      <c r="W47" s="131"/>
      <c r="X47" s="131"/>
      <c r="Y47" s="131"/>
      <c r="Z47" s="131"/>
      <c r="AA47" s="131"/>
    </row>
    <row r="48" spans="1:27" s="133" customFormat="1" ht="48" customHeight="1" thickBot="1">
      <c r="A48" s="15" t="s">
        <v>714</v>
      </c>
      <c r="B48" s="2" t="str">
        <f t="shared" si="5"/>
        <v> 29</v>
      </c>
      <c r="C48" s="15" t="s">
        <v>660</v>
      </c>
      <c r="D48" s="20" t="s">
        <v>777</v>
      </c>
      <c r="E48" s="22">
        <v>450</v>
      </c>
      <c r="F48" s="23">
        <v>15.75</v>
      </c>
      <c r="G48" s="141" t="s">
        <v>773</v>
      </c>
      <c r="H48" s="141"/>
      <c r="I48" s="141"/>
      <c r="J48" s="23">
        <f t="shared" si="10"/>
        <v>7087.5</v>
      </c>
      <c r="K48" s="23">
        <f t="shared" si="9"/>
        <v>1488.375</v>
      </c>
      <c r="L48" s="23">
        <f t="shared" si="11"/>
        <v>8575.875</v>
      </c>
      <c r="M48" s="168"/>
      <c r="N48" s="131"/>
      <c r="O48" s="131"/>
      <c r="P48" s="131"/>
      <c r="Q48" s="129"/>
      <c r="R48" s="131"/>
      <c r="S48" s="131"/>
      <c r="T48" s="131"/>
      <c r="U48" s="131"/>
      <c r="V48" s="131"/>
      <c r="W48" s="131"/>
      <c r="X48" s="131"/>
      <c r="Y48" s="131"/>
      <c r="Z48" s="131"/>
      <c r="AA48" s="131"/>
    </row>
    <row r="49" spans="1:27" s="133" customFormat="1" ht="60.75" customHeight="1" thickBot="1">
      <c r="A49" s="15" t="s">
        <v>716</v>
      </c>
      <c r="B49" s="2" t="str">
        <f t="shared" si="5"/>
        <v> 30</v>
      </c>
      <c r="C49" s="15" t="s">
        <v>657</v>
      </c>
      <c r="D49" s="20" t="s">
        <v>335</v>
      </c>
      <c r="E49" s="22">
        <v>150</v>
      </c>
      <c r="F49" s="23">
        <v>19</v>
      </c>
      <c r="G49" s="141" t="s">
        <v>466</v>
      </c>
      <c r="H49" s="141"/>
      <c r="I49" s="141"/>
      <c r="J49" s="23">
        <f t="shared" si="10"/>
        <v>2850</v>
      </c>
      <c r="K49" s="23">
        <f t="shared" si="9"/>
        <v>598.5</v>
      </c>
      <c r="L49" s="23">
        <f t="shared" si="11"/>
        <v>3448.5</v>
      </c>
      <c r="M49" s="168" t="s">
        <v>377</v>
      </c>
      <c r="N49" s="131"/>
      <c r="O49" s="131"/>
      <c r="P49" s="131"/>
      <c r="Q49" s="129"/>
      <c r="R49" s="131"/>
      <c r="S49" s="131"/>
      <c r="T49" s="131"/>
      <c r="U49" s="131"/>
      <c r="V49" s="131"/>
      <c r="W49" s="131"/>
      <c r="X49" s="131"/>
      <c r="Y49" s="131"/>
      <c r="Z49" s="131"/>
      <c r="AA49" s="131"/>
    </row>
    <row r="50" spans="1:27" s="133" customFormat="1" ht="55.5" customHeight="1" thickBot="1">
      <c r="A50" s="15" t="s">
        <v>716</v>
      </c>
      <c r="B50" s="2" t="str">
        <f t="shared" si="5"/>
        <v> 30</v>
      </c>
      <c r="C50" s="15" t="s">
        <v>659</v>
      </c>
      <c r="D50" s="20" t="s">
        <v>336</v>
      </c>
      <c r="E50" s="22">
        <v>150</v>
      </c>
      <c r="F50" s="23">
        <v>14.25</v>
      </c>
      <c r="G50" s="141" t="s">
        <v>466</v>
      </c>
      <c r="H50" s="141"/>
      <c r="I50" s="141"/>
      <c r="J50" s="23">
        <f t="shared" si="10"/>
        <v>2137.5</v>
      </c>
      <c r="K50" s="23">
        <f t="shared" si="9"/>
        <v>448.875</v>
      </c>
      <c r="L50" s="23">
        <f t="shared" si="11"/>
        <v>2586.375</v>
      </c>
      <c r="M50" s="168"/>
      <c r="N50" s="131"/>
      <c r="O50" s="131"/>
      <c r="P50" s="131"/>
      <c r="Q50" s="129"/>
      <c r="R50" s="131"/>
      <c r="S50" s="131"/>
      <c r="T50" s="131"/>
      <c r="U50" s="131"/>
      <c r="V50" s="131"/>
      <c r="W50" s="131"/>
      <c r="X50" s="131"/>
      <c r="Y50" s="131"/>
      <c r="Z50" s="131"/>
      <c r="AA50" s="131"/>
    </row>
    <row r="51" spans="1:27" s="133" customFormat="1" ht="87" customHeight="1" thickBot="1">
      <c r="A51" s="15" t="s">
        <v>716</v>
      </c>
      <c r="B51" s="2" t="str">
        <f t="shared" si="5"/>
        <v> 30</v>
      </c>
      <c r="C51" s="15" t="s">
        <v>660</v>
      </c>
      <c r="D51" s="20" t="s">
        <v>344</v>
      </c>
      <c r="E51" s="22">
        <v>150</v>
      </c>
      <c r="F51" s="23">
        <v>18</v>
      </c>
      <c r="G51" s="141" t="s">
        <v>466</v>
      </c>
      <c r="H51" s="141"/>
      <c r="I51" s="141"/>
      <c r="J51" s="23">
        <f t="shared" si="10"/>
        <v>2700</v>
      </c>
      <c r="K51" s="23">
        <f t="shared" si="9"/>
        <v>567</v>
      </c>
      <c r="L51" s="23">
        <f t="shared" si="11"/>
        <v>3267</v>
      </c>
      <c r="M51" s="168" t="s">
        <v>377</v>
      </c>
      <c r="N51" s="131"/>
      <c r="O51" s="131"/>
      <c r="P51" s="131"/>
      <c r="Q51" s="129"/>
      <c r="R51" s="131"/>
      <c r="S51" s="131"/>
      <c r="T51" s="131"/>
      <c r="U51" s="131"/>
      <c r="V51" s="131"/>
      <c r="W51" s="131"/>
      <c r="X51" s="131"/>
      <c r="Y51" s="131"/>
      <c r="Z51" s="131"/>
      <c r="AA51" s="131"/>
    </row>
    <row r="52" spans="1:27" s="133" customFormat="1" ht="75" customHeight="1" thickBot="1">
      <c r="A52" s="15" t="s">
        <v>716</v>
      </c>
      <c r="B52" s="2" t="str">
        <f t="shared" si="5"/>
        <v> 30</v>
      </c>
      <c r="C52" s="15" t="s">
        <v>661</v>
      </c>
      <c r="D52" s="20" t="s">
        <v>338</v>
      </c>
      <c r="E52" s="22">
        <v>150</v>
      </c>
      <c r="F52" s="23">
        <v>15.2</v>
      </c>
      <c r="G52" s="141" t="s">
        <v>466</v>
      </c>
      <c r="H52" s="141"/>
      <c r="I52" s="141"/>
      <c r="J52" s="23">
        <f t="shared" si="10"/>
        <v>2280</v>
      </c>
      <c r="K52" s="23">
        <f t="shared" si="9"/>
        <v>478.79999999999995</v>
      </c>
      <c r="L52" s="23">
        <f t="shared" si="11"/>
        <v>2758.8</v>
      </c>
      <c r="M52" s="168"/>
      <c r="N52" s="131"/>
      <c r="O52" s="131"/>
      <c r="P52" s="131"/>
      <c r="Q52" s="129"/>
      <c r="R52" s="131"/>
      <c r="S52" s="131"/>
      <c r="T52" s="131"/>
      <c r="U52" s="131"/>
      <c r="V52" s="131"/>
      <c r="W52" s="131"/>
      <c r="X52" s="131"/>
      <c r="Y52" s="131"/>
      <c r="Z52" s="131"/>
      <c r="AA52" s="131"/>
    </row>
    <row r="53" spans="1:27" s="133" customFormat="1" ht="72" customHeight="1" thickBot="1">
      <c r="A53" s="15" t="s">
        <v>716</v>
      </c>
      <c r="B53" s="2" t="str">
        <f t="shared" si="5"/>
        <v> 30</v>
      </c>
      <c r="C53" s="15" t="s">
        <v>689</v>
      </c>
      <c r="D53" s="20" t="s">
        <v>314</v>
      </c>
      <c r="E53" s="22">
        <v>150</v>
      </c>
      <c r="F53" s="23">
        <v>15.2</v>
      </c>
      <c r="G53" s="141" t="s">
        <v>466</v>
      </c>
      <c r="H53" s="141"/>
      <c r="I53" s="141"/>
      <c r="J53" s="23">
        <f t="shared" si="10"/>
        <v>2280</v>
      </c>
      <c r="K53" s="23">
        <f t="shared" si="9"/>
        <v>478.79999999999995</v>
      </c>
      <c r="L53" s="23">
        <f t="shared" si="11"/>
        <v>2758.8</v>
      </c>
      <c r="M53" s="168"/>
      <c r="N53" s="131"/>
      <c r="O53" s="131"/>
      <c r="P53" s="131"/>
      <c r="Q53" s="129"/>
      <c r="R53" s="131"/>
      <c r="S53" s="131"/>
      <c r="T53" s="131"/>
      <c r="U53" s="131"/>
      <c r="V53" s="131"/>
      <c r="W53" s="131"/>
      <c r="X53" s="131"/>
      <c r="Y53" s="131"/>
      <c r="Z53" s="131"/>
      <c r="AA53" s="131"/>
    </row>
    <row r="54" spans="1:27" s="133" customFormat="1" ht="66.75" customHeight="1" thickBot="1">
      <c r="A54" s="15" t="s">
        <v>716</v>
      </c>
      <c r="B54" s="2" t="str">
        <f aca="true" t="shared" si="12" ref="B54:B81">MID(A54,6,3)</f>
        <v> 30</v>
      </c>
      <c r="C54" s="15" t="s">
        <v>691</v>
      </c>
      <c r="D54" s="20" t="s">
        <v>348</v>
      </c>
      <c r="E54" s="22">
        <v>450</v>
      </c>
      <c r="F54" s="23">
        <v>20.9</v>
      </c>
      <c r="G54" s="141" t="s">
        <v>466</v>
      </c>
      <c r="H54" s="141"/>
      <c r="I54" s="141"/>
      <c r="J54" s="23">
        <f t="shared" si="10"/>
        <v>9405</v>
      </c>
      <c r="K54" s="23">
        <f t="shared" si="9"/>
        <v>1975.05</v>
      </c>
      <c r="L54" s="23">
        <f t="shared" si="11"/>
        <v>11380.05</v>
      </c>
      <c r="M54" s="168"/>
      <c r="N54" s="131"/>
      <c r="O54" s="131"/>
      <c r="P54" s="131"/>
      <c r="Q54" s="129"/>
      <c r="R54" s="131"/>
      <c r="S54" s="131"/>
      <c r="T54" s="131"/>
      <c r="U54" s="131"/>
      <c r="V54" s="131"/>
      <c r="W54" s="131"/>
      <c r="X54" s="131"/>
      <c r="Y54" s="131"/>
      <c r="Z54" s="131"/>
      <c r="AA54" s="131"/>
    </row>
    <row r="55" spans="1:27" s="133" customFormat="1" ht="66.75" customHeight="1" thickBot="1">
      <c r="A55" s="15" t="s">
        <v>716</v>
      </c>
      <c r="B55" s="2" t="str">
        <f t="shared" si="12"/>
        <v> 30</v>
      </c>
      <c r="C55" s="15" t="s">
        <v>693</v>
      </c>
      <c r="D55" s="20" t="s">
        <v>349</v>
      </c>
      <c r="E55" s="22">
        <v>150</v>
      </c>
      <c r="F55" s="23">
        <v>15.2</v>
      </c>
      <c r="G55" s="141" t="s">
        <v>466</v>
      </c>
      <c r="H55" s="141"/>
      <c r="I55" s="141"/>
      <c r="J55" s="23">
        <f t="shared" si="10"/>
        <v>2280</v>
      </c>
      <c r="K55" s="23">
        <f t="shared" si="9"/>
        <v>478.79999999999995</v>
      </c>
      <c r="L55" s="23">
        <f t="shared" si="11"/>
        <v>2758.8</v>
      </c>
      <c r="M55" s="168"/>
      <c r="N55" s="131"/>
      <c r="O55" s="131"/>
      <c r="P55" s="131"/>
      <c r="Q55" s="129"/>
      <c r="R55" s="131"/>
      <c r="S55" s="131"/>
      <c r="T55" s="131"/>
      <c r="U55" s="131"/>
      <c r="V55" s="131"/>
      <c r="W55" s="131"/>
      <c r="X55" s="131"/>
      <c r="Y55" s="131"/>
      <c r="Z55" s="131"/>
      <c r="AA55" s="131"/>
    </row>
    <row r="56" spans="1:27" s="133" customFormat="1" ht="75" customHeight="1" thickBot="1">
      <c r="A56" s="15" t="s">
        <v>716</v>
      </c>
      <c r="B56" s="2" t="str">
        <f t="shared" si="12"/>
        <v> 30</v>
      </c>
      <c r="C56" s="15" t="s">
        <v>711</v>
      </c>
      <c r="D56" s="20" t="s">
        <v>98</v>
      </c>
      <c r="E56" s="22">
        <v>600</v>
      </c>
      <c r="F56" s="23">
        <v>18</v>
      </c>
      <c r="G56" s="141" t="s">
        <v>466</v>
      </c>
      <c r="H56" s="141"/>
      <c r="I56" s="141"/>
      <c r="J56" s="23">
        <f t="shared" si="10"/>
        <v>10800</v>
      </c>
      <c r="K56" s="23">
        <f t="shared" si="9"/>
        <v>2268</v>
      </c>
      <c r="L56" s="23">
        <f t="shared" si="11"/>
        <v>13068</v>
      </c>
      <c r="M56" s="168"/>
      <c r="N56" s="131"/>
      <c r="O56" s="131"/>
      <c r="P56" s="131"/>
      <c r="Q56" s="129"/>
      <c r="R56" s="131"/>
      <c r="S56" s="131"/>
      <c r="T56" s="131"/>
      <c r="U56" s="131"/>
      <c r="V56" s="131"/>
      <c r="W56" s="131"/>
      <c r="X56" s="131"/>
      <c r="Y56" s="131"/>
      <c r="Z56" s="131"/>
      <c r="AA56" s="131"/>
    </row>
    <row r="57" spans="1:27" s="133" customFormat="1" ht="63.75" customHeight="1" thickBot="1">
      <c r="A57" s="15" t="s">
        <v>718</v>
      </c>
      <c r="B57" s="2" t="str">
        <f t="shared" si="12"/>
        <v> 31</v>
      </c>
      <c r="C57" s="15"/>
      <c r="D57" s="20" t="s">
        <v>96</v>
      </c>
      <c r="E57" s="22">
        <v>150</v>
      </c>
      <c r="F57" s="23">
        <v>30.4</v>
      </c>
      <c r="G57" s="141" t="s">
        <v>466</v>
      </c>
      <c r="H57" s="141"/>
      <c r="I57" s="141"/>
      <c r="J57" s="23">
        <f t="shared" si="10"/>
        <v>4560</v>
      </c>
      <c r="K57" s="23">
        <f t="shared" si="9"/>
        <v>957.5999999999999</v>
      </c>
      <c r="L57" s="23">
        <f t="shared" si="11"/>
        <v>5517.6</v>
      </c>
      <c r="M57" s="81" t="s">
        <v>378</v>
      </c>
      <c r="N57" s="131"/>
      <c r="O57" s="131"/>
      <c r="P57" s="131"/>
      <c r="Q57" s="129"/>
      <c r="R57" s="131"/>
      <c r="S57" s="131"/>
      <c r="T57" s="131"/>
      <c r="U57" s="131"/>
      <c r="V57" s="131"/>
      <c r="W57" s="131"/>
      <c r="X57" s="131"/>
      <c r="Y57" s="131"/>
      <c r="Z57" s="131"/>
      <c r="AA57" s="131"/>
    </row>
    <row r="58" spans="1:27" s="133" customFormat="1" ht="71.25" customHeight="1" thickBot="1">
      <c r="A58" s="15" t="s">
        <v>737</v>
      </c>
      <c r="B58" s="2" t="str">
        <f t="shared" si="12"/>
        <v> 35</v>
      </c>
      <c r="C58" s="15" t="s">
        <v>657</v>
      </c>
      <c r="D58" s="20" t="s">
        <v>99</v>
      </c>
      <c r="E58" s="22">
        <v>600</v>
      </c>
      <c r="F58" s="23">
        <v>17.39</v>
      </c>
      <c r="G58" s="141" t="s">
        <v>466</v>
      </c>
      <c r="H58" s="141"/>
      <c r="I58" s="141"/>
      <c r="J58" s="23">
        <f t="shared" si="10"/>
        <v>10434</v>
      </c>
      <c r="K58" s="23">
        <f>J58*21%</f>
        <v>2191.14</v>
      </c>
      <c r="L58" s="23">
        <f>J58+K58</f>
        <v>12625.14</v>
      </c>
      <c r="M58" s="142" t="s">
        <v>379</v>
      </c>
      <c r="N58" s="131"/>
      <c r="O58" s="131"/>
      <c r="P58" s="131"/>
      <c r="Q58" s="129"/>
      <c r="R58" s="131"/>
      <c r="S58" s="131"/>
      <c r="T58" s="131"/>
      <c r="U58" s="131"/>
      <c r="V58" s="131"/>
      <c r="W58" s="131"/>
      <c r="X58" s="131"/>
      <c r="Y58" s="131"/>
      <c r="Z58" s="131"/>
      <c r="AA58" s="131"/>
    </row>
    <row r="59" spans="1:27" s="133" customFormat="1" ht="62.25" customHeight="1" thickBot="1">
      <c r="A59" s="15" t="s">
        <v>737</v>
      </c>
      <c r="B59" s="2" t="str">
        <f t="shared" si="12"/>
        <v> 35</v>
      </c>
      <c r="C59" s="15" t="s">
        <v>659</v>
      </c>
      <c r="D59" s="20" t="s">
        <v>414</v>
      </c>
      <c r="E59" s="22">
        <v>120</v>
      </c>
      <c r="F59" s="23">
        <v>17.39</v>
      </c>
      <c r="G59" s="141" t="s">
        <v>466</v>
      </c>
      <c r="H59" s="141"/>
      <c r="I59" s="141"/>
      <c r="J59" s="23">
        <f t="shared" si="10"/>
        <v>2086.8</v>
      </c>
      <c r="K59" s="23">
        <f>J59*21%</f>
        <v>438.228</v>
      </c>
      <c r="L59" s="23">
        <f>J59+K59</f>
        <v>2525.0280000000002</v>
      </c>
      <c r="M59" s="142">
        <v>2813736067</v>
      </c>
      <c r="N59" s="131"/>
      <c r="O59" s="131"/>
      <c r="P59" s="131"/>
      <c r="Q59" s="129"/>
      <c r="R59" s="131"/>
      <c r="S59" s="131"/>
      <c r="T59" s="131"/>
      <c r="U59" s="131"/>
      <c r="V59" s="131"/>
      <c r="W59" s="131"/>
      <c r="X59" s="131"/>
      <c r="Y59" s="131"/>
      <c r="Z59" s="131"/>
      <c r="AA59" s="131"/>
    </row>
    <row r="60" spans="1:27" s="133" customFormat="1" ht="62.25" customHeight="1" thickBot="1">
      <c r="A60" s="15" t="s">
        <v>738</v>
      </c>
      <c r="B60" s="2" t="str">
        <f t="shared" si="12"/>
        <v> 36</v>
      </c>
      <c r="C60" s="15" t="s">
        <v>657</v>
      </c>
      <c r="D60" s="20" t="s">
        <v>416</v>
      </c>
      <c r="E60" s="22">
        <v>180</v>
      </c>
      <c r="F60" s="23">
        <v>5.32</v>
      </c>
      <c r="G60" s="141" t="s">
        <v>466</v>
      </c>
      <c r="H60" s="141"/>
      <c r="I60" s="141"/>
      <c r="J60" s="23">
        <f t="shared" si="10"/>
        <v>957.6</v>
      </c>
      <c r="K60" s="23">
        <f aca="true" t="shared" si="13" ref="K60:K76">J60*21%</f>
        <v>201.096</v>
      </c>
      <c r="L60" s="23">
        <f aca="true" t="shared" si="14" ref="L60:L76">J60+K60</f>
        <v>1158.696</v>
      </c>
      <c r="M60" s="168" t="s">
        <v>380</v>
      </c>
      <c r="N60" s="131"/>
      <c r="O60" s="131"/>
      <c r="P60" s="131"/>
      <c r="Q60" s="129"/>
      <c r="R60" s="131"/>
      <c r="S60" s="131"/>
      <c r="T60" s="131"/>
      <c r="U60" s="131"/>
      <c r="V60" s="131"/>
      <c r="W60" s="131"/>
      <c r="X60" s="131"/>
      <c r="Y60" s="131"/>
      <c r="Z60" s="131"/>
      <c r="AA60" s="131"/>
    </row>
    <row r="61" spans="1:27" s="133" customFormat="1" ht="76.5" customHeight="1" thickBot="1">
      <c r="A61" s="15" t="s">
        <v>738</v>
      </c>
      <c r="B61" s="2" t="str">
        <f t="shared" si="12"/>
        <v> 36</v>
      </c>
      <c r="C61" s="15" t="s">
        <v>659</v>
      </c>
      <c r="D61" s="20" t="s">
        <v>417</v>
      </c>
      <c r="E61" s="22">
        <v>150</v>
      </c>
      <c r="F61" s="23">
        <v>7.6</v>
      </c>
      <c r="G61" s="141" t="s">
        <v>466</v>
      </c>
      <c r="H61" s="141"/>
      <c r="I61" s="141"/>
      <c r="J61" s="23">
        <f t="shared" si="10"/>
        <v>1140</v>
      </c>
      <c r="K61" s="23">
        <f t="shared" si="13"/>
        <v>239.39999999999998</v>
      </c>
      <c r="L61" s="23">
        <f t="shared" si="14"/>
        <v>1379.4</v>
      </c>
      <c r="M61" s="168"/>
      <c r="N61" s="131"/>
      <c r="O61" s="131"/>
      <c r="P61" s="131"/>
      <c r="Q61" s="129"/>
      <c r="R61" s="131"/>
      <c r="S61" s="131"/>
      <c r="T61" s="131"/>
      <c r="U61" s="131"/>
      <c r="V61" s="131"/>
      <c r="W61" s="131"/>
      <c r="X61" s="131"/>
      <c r="Y61" s="131"/>
      <c r="Z61" s="131"/>
      <c r="AA61" s="131"/>
    </row>
    <row r="62" spans="1:27" s="133" customFormat="1" ht="54" customHeight="1" thickBot="1">
      <c r="A62" s="15" t="s">
        <v>740</v>
      </c>
      <c r="B62" s="2" t="str">
        <f t="shared" si="12"/>
        <v> 37</v>
      </c>
      <c r="C62" s="15"/>
      <c r="D62" s="20" t="s">
        <v>778</v>
      </c>
      <c r="E62" s="22">
        <v>300</v>
      </c>
      <c r="F62" s="23">
        <v>5.25</v>
      </c>
      <c r="G62" s="141" t="s">
        <v>773</v>
      </c>
      <c r="H62" s="141"/>
      <c r="I62" s="141"/>
      <c r="J62" s="23">
        <f t="shared" si="10"/>
        <v>1575</v>
      </c>
      <c r="K62" s="23">
        <f t="shared" si="13"/>
        <v>330.75</v>
      </c>
      <c r="L62" s="23">
        <f t="shared" si="14"/>
        <v>1905.75</v>
      </c>
      <c r="M62" s="81" t="s">
        <v>381</v>
      </c>
      <c r="N62" s="131"/>
      <c r="O62" s="131"/>
      <c r="P62" s="131"/>
      <c r="Q62" s="129"/>
      <c r="R62" s="131"/>
      <c r="S62" s="131"/>
      <c r="T62" s="131"/>
      <c r="U62" s="131"/>
      <c r="V62" s="131"/>
      <c r="W62" s="131"/>
      <c r="X62" s="131"/>
      <c r="Y62" s="131"/>
      <c r="Z62" s="131"/>
      <c r="AA62" s="131"/>
    </row>
    <row r="63" spans="1:27" s="133" customFormat="1" ht="75" customHeight="1" thickBot="1">
      <c r="A63" s="15" t="s">
        <v>742</v>
      </c>
      <c r="B63" s="2" t="str">
        <f t="shared" si="12"/>
        <v> 38</v>
      </c>
      <c r="C63" s="15"/>
      <c r="D63" s="20" t="s">
        <v>4</v>
      </c>
      <c r="E63" s="22">
        <v>150</v>
      </c>
      <c r="F63" s="23">
        <v>11.4</v>
      </c>
      <c r="G63" s="141" t="s">
        <v>466</v>
      </c>
      <c r="H63" s="141"/>
      <c r="I63" s="141"/>
      <c r="J63" s="23">
        <f aca="true" t="shared" si="15" ref="J63:J94">E63*F63</f>
        <v>1710</v>
      </c>
      <c r="K63" s="23">
        <f t="shared" si="13"/>
        <v>359.09999999999997</v>
      </c>
      <c r="L63" s="23">
        <f t="shared" si="14"/>
        <v>2069.1</v>
      </c>
      <c r="M63" s="81" t="s">
        <v>382</v>
      </c>
      <c r="N63" s="131"/>
      <c r="O63" s="131"/>
      <c r="P63" s="131"/>
      <c r="Q63" s="129"/>
      <c r="R63" s="131"/>
      <c r="S63" s="131"/>
      <c r="T63" s="131"/>
      <c r="U63" s="131"/>
      <c r="V63" s="131"/>
      <c r="W63" s="131"/>
      <c r="X63" s="131"/>
      <c r="Y63" s="131"/>
      <c r="Z63" s="131"/>
      <c r="AA63" s="131"/>
    </row>
    <row r="64" spans="1:27" s="133" customFormat="1" ht="48" customHeight="1" thickBot="1">
      <c r="A64" s="15" t="s">
        <v>744</v>
      </c>
      <c r="B64" s="2" t="str">
        <f t="shared" si="12"/>
        <v> 39</v>
      </c>
      <c r="C64" s="15"/>
      <c r="D64" s="20" t="s">
        <v>779</v>
      </c>
      <c r="E64" s="22">
        <v>210</v>
      </c>
      <c r="F64" s="23">
        <v>9.7</v>
      </c>
      <c r="G64" s="141" t="s">
        <v>773</v>
      </c>
      <c r="H64" s="141"/>
      <c r="I64" s="141"/>
      <c r="J64" s="23">
        <f t="shared" si="15"/>
        <v>2036.9999999999998</v>
      </c>
      <c r="K64" s="23">
        <f t="shared" si="13"/>
        <v>427.7699999999999</v>
      </c>
      <c r="L64" s="23">
        <f t="shared" si="14"/>
        <v>2464.7699999999995</v>
      </c>
      <c r="M64" s="81" t="s">
        <v>410</v>
      </c>
      <c r="N64" s="131"/>
      <c r="O64" s="131"/>
      <c r="P64" s="131"/>
      <c r="Q64" s="129"/>
      <c r="R64" s="131"/>
      <c r="S64" s="131"/>
      <c r="T64" s="131"/>
      <c r="U64" s="131"/>
      <c r="V64" s="131"/>
      <c r="W64" s="131"/>
      <c r="X64" s="131"/>
      <c r="Y64" s="131"/>
      <c r="Z64" s="131"/>
      <c r="AA64" s="131"/>
    </row>
    <row r="65" spans="1:27" s="133" customFormat="1" ht="48" customHeight="1" thickBot="1">
      <c r="A65" s="15" t="s">
        <v>746</v>
      </c>
      <c r="B65" s="2" t="str">
        <f t="shared" si="12"/>
        <v> 40</v>
      </c>
      <c r="C65" s="15" t="s">
        <v>657</v>
      </c>
      <c r="D65" s="20" t="s">
        <v>780</v>
      </c>
      <c r="E65" s="22">
        <v>330</v>
      </c>
      <c r="F65" s="23">
        <v>9.7</v>
      </c>
      <c r="G65" s="141" t="s">
        <v>773</v>
      </c>
      <c r="H65" s="141"/>
      <c r="I65" s="141"/>
      <c r="J65" s="23">
        <f t="shared" si="15"/>
        <v>3200.9999999999995</v>
      </c>
      <c r="K65" s="23">
        <f t="shared" si="13"/>
        <v>672.2099999999999</v>
      </c>
      <c r="L65" s="23">
        <f t="shared" si="14"/>
        <v>3873.2099999999996</v>
      </c>
      <c r="M65" s="168" t="s">
        <v>383</v>
      </c>
      <c r="N65" s="131"/>
      <c r="O65" s="131"/>
      <c r="P65" s="131"/>
      <c r="Q65" s="129"/>
      <c r="R65" s="131"/>
      <c r="S65" s="131"/>
      <c r="T65" s="131"/>
      <c r="U65" s="131"/>
      <c r="V65" s="131"/>
      <c r="W65" s="131"/>
      <c r="X65" s="131"/>
      <c r="Y65" s="131"/>
      <c r="Z65" s="131"/>
      <c r="AA65" s="131"/>
    </row>
    <row r="66" spans="1:27" s="133" customFormat="1" ht="46.5" customHeight="1" thickBot="1">
      <c r="A66" s="15" t="s">
        <v>746</v>
      </c>
      <c r="B66" s="2" t="str">
        <f t="shared" si="12"/>
        <v> 40</v>
      </c>
      <c r="C66" s="15" t="s">
        <v>659</v>
      </c>
      <c r="D66" s="20" t="s">
        <v>782</v>
      </c>
      <c r="E66" s="22">
        <v>300</v>
      </c>
      <c r="F66" s="23">
        <v>22.15</v>
      </c>
      <c r="G66" s="141" t="s">
        <v>773</v>
      </c>
      <c r="H66" s="141"/>
      <c r="I66" s="141"/>
      <c r="J66" s="23">
        <f t="shared" si="15"/>
        <v>6645</v>
      </c>
      <c r="K66" s="23">
        <f t="shared" si="13"/>
        <v>1395.45</v>
      </c>
      <c r="L66" s="23">
        <f t="shared" si="14"/>
        <v>8040.45</v>
      </c>
      <c r="M66" s="168"/>
      <c r="N66" s="131"/>
      <c r="O66" s="131"/>
      <c r="P66" s="131"/>
      <c r="Q66" s="129"/>
      <c r="R66" s="131"/>
      <c r="S66" s="131"/>
      <c r="T66" s="131"/>
      <c r="U66" s="131"/>
      <c r="V66" s="131"/>
      <c r="W66" s="131"/>
      <c r="X66" s="131"/>
      <c r="Y66" s="131"/>
      <c r="Z66" s="131"/>
      <c r="AA66" s="131"/>
    </row>
    <row r="67" spans="1:27" s="133" customFormat="1" ht="73.5" customHeight="1" thickBot="1">
      <c r="A67" s="15" t="s">
        <v>746</v>
      </c>
      <c r="B67" s="2" t="str">
        <f t="shared" si="12"/>
        <v> 40</v>
      </c>
      <c r="C67" s="15" t="s">
        <v>660</v>
      </c>
      <c r="D67" s="20" t="s">
        <v>781</v>
      </c>
      <c r="E67" s="22">
        <v>600</v>
      </c>
      <c r="F67" s="23">
        <v>9.8</v>
      </c>
      <c r="G67" s="141" t="s">
        <v>773</v>
      </c>
      <c r="H67" s="141"/>
      <c r="I67" s="141"/>
      <c r="J67" s="23">
        <f t="shared" si="15"/>
        <v>5880</v>
      </c>
      <c r="K67" s="23">
        <f t="shared" si="13"/>
        <v>1234.8</v>
      </c>
      <c r="L67" s="23">
        <f t="shared" si="14"/>
        <v>7114.8</v>
      </c>
      <c r="M67" s="168"/>
      <c r="N67" s="131"/>
      <c r="O67" s="131"/>
      <c r="P67" s="131"/>
      <c r="Q67" s="129"/>
      <c r="R67" s="131"/>
      <c r="S67" s="131"/>
      <c r="T67" s="131"/>
      <c r="U67" s="131"/>
      <c r="V67" s="131"/>
      <c r="W67" s="131"/>
      <c r="X67" s="131"/>
      <c r="Y67" s="131"/>
      <c r="Z67" s="131"/>
      <c r="AA67" s="131"/>
    </row>
    <row r="68" spans="1:27" s="133" customFormat="1" ht="52.5" customHeight="1" thickBot="1">
      <c r="A68" s="15" t="s">
        <v>748</v>
      </c>
      <c r="B68" s="2" t="str">
        <f t="shared" si="12"/>
        <v> 41</v>
      </c>
      <c r="C68" s="15" t="s">
        <v>657</v>
      </c>
      <c r="D68" s="20" t="s">
        <v>5</v>
      </c>
      <c r="E68" s="22">
        <v>150</v>
      </c>
      <c r="F68" s="23">
        <v>49.4</v>
      </c>
      <c r="G68" s="141" t="s">
        <v>466</v>
      </c>
      <c r="H68" s="141"/>
      <c r="I68" s="141"/>
      <c r="J68" s="23">
        <f t="shared" si="15"/>
        <v>7410</v>
      </c>
      <c r="K68" s="23">
        <f t="shared" si="13"/>
        <v>1556.1</v>
      </c>
      <c r="L68" s="23">
        <f t="shared" si="14"/>
        <v>8966.1</v>
      </c>
      <c r="M68" s="168" t="s">
        <v>384</v>
      </c>
      <c r="N68" s="131"/>
      <c r="O68" s="131"/>
      <c r="P68" s="131"/>
      <c r="Q68" s="129"/>
      <c r="R68" s="131"/>
      <c r="S68" s="131"/>
      <c r="T68" s="131"/>
      <c r="U68" s="131"/>
      <c r="V68" s="131"/>
      <c r="W68" s="131"/>
      <c r="X68" s="131"/>
      <c r="Y68" s="131"/>
      <c r="Z68" s="131"/>
      <c r="AA68" s="131"/>
    </row>
    <row r="69" spans="1:27" s="133" customFormat="1" ht="67.5" customHeight="1" thickBot="1">
      <c r="A69" s="15" t="s">
        <v>748</v>
      </c>
      <c r="B69" s="2" t="str">
        <f t="shared" si="12"/>
        <v> 41</v>
      </c>
      <c r="C69" s="15" t="s">
        <v>659</v>
      </c>
      <c r="D69" s="20" t="s">
        <v>101</v>
      </c>
      <c r="E69" s="22">
        <v>60</v>
      </c>
      <c r="F69" s="23">
        <v>52.97</v>
      </c>
      <c r="G69" s="141" t="s">
        <v>466</v>
      </c>
      <c r="H69" s="141"/>
      <c r="I69" s="141"/>
      <c r="J69" s="23">
        <f t="shared" si="15"/>
        <v>3178.2</v>
      </c>
      <c r="K69" s="23">
        <f t="shared" si="13"/>
        <v>667.4219999999999</v>
      </c>
      <c r="L69" s="23">
        <f t="shared" si="14"/>
        <v>3845.622</v>
      </c>
      <c r="M69" s="168"/>
      <c r="N69" s="131"/>
      <c r="O69" s="131"/>
      <c r="P69" s="131"/>
      <c r="Q69" s="129"/>
      <c r="R69" s="131"/>
      <c r="S69" s="131"/>
      <c r="T69" s="131"/>
      <c r="U69" s="131"/>
      <c r="V69" s="131"/>
      <c r="W69" s="131"/>
      <c r="X69" s="131"/>
      <c r="Y69" s="131"/>
      <c r="Z69" s="131"/>
      <c r="AA69" s="131"/>
    </row>
    <row r="70" spans="1:27" s="133" customFormat="1" ht="63" customHeight="1" thickBot="1">
      <c r="A70" s="15" t="s">
        <v>750</v>
      </c>
      <c r="B70" s="2" t="str">
        <f t="shared" si="12"/>
        <v> 42</v>
      </c>
      <c r="C70" s="15" t="s">
        <v>657</v>
      </c>
      <c r="D70" s="20" t="s">
        <v>783</v>
      </c>
      <c r="E70" s="22">
        <v>150</v>
      </c>
      <c r="F70" s="23">
        <v>100</v>
      </c>
      <c r="G70" s="141" t="s">
        <v>773</v>
      </c>
      <c r="H70" s="141"/>
      <c r="I70" s="141"/>
      <c r="J70" s="23">
        <f t="shared" si="15"/>
        <v>15000</v>
      </c>
      <c r="K70" s="23">
        <f t="shared" si="13"/>
        <v>3150</v>
      </c>
      <c r="L70" s="23">
        <f t="shared" si="14"/>
        <v>18150</v>
      </c>
      <c r="M70" s="168" t="s">
        <v>385</v>
      </c>
      <c r="N70" s="131"/>
      <c r="O70" s="131"/>
      <c r="P70" s="131"/>
      <c r="Q70" s="129"/>
      <c r="R70" s="131"/>
      <c r="S70" s="131"/>
      <c r="T70" s="131"/>
      <c r="U70" s="131"/>
      <c r="V70" s="131"/>
      <c r="W70" s="131"/>
      <c r="X70" s="131"/>
      <c r="Y70" s="131"/>
      <c r="Z70" s="131"/>
      <c r="AA70" s="131"/>
    </row>
    <row r="71" spans="1:27" s="133" customFormat="1" ht="53.25" customHeight="1" thickBot="1">
      <c r="A71" s="15" t="s">
        <v>750</v>
      </c>
      <c r="B71" s="2" t="str">
        <f t="shared" si="12"/>
        <v> 42</v>
      </c>
      <c r="C71" s="15" t="s">
        <v>659</v>
      </c>
      <c r="D71" s="20" t="s">
        <v>784</v>
      </c>
      <c r="E71" s="22">
        <v>150</v>
      </c>
      <c r="F71" s="23">
        <v>82.5</v>
      </c>
      <c r="G71" s="141" t="s">
        <v>773</v>
      </c>
      <c r="H71" s="141"/>
      <c r="I71" s="141"/>
      <c r="J71" s="23">
        <f t="shared" si="15"/>
        <v>12375</v>
      </c>
      <c r="K71" s="23">
        <f t="shared" si="13"/>
        <v>2598.75</v>
      </c>
      <c r="L71" s="23">
        <f t="shared" si="14"/>
        <v>14973.75</v>
      </c>
      <c r="M71" s="168"/>
      <c r="N71" s="131"/>
      <c r="O71" s="131"/>
      <c r="P71" s="131"/>
      <c r="Q71" s="129"/>
      <c r="R71" s="131"/>
      <c r="S71" s="131"/>
      <c r="T71" s="131"/>
      <c r="U71" s="131"/>
      <c r="V71" s="131"/>
      <c r="W71" s="131"/>
      <c r="X71" s="131"/>
      <c r="Y71" s="131"/>
      <c r="Z71" s="131"/>
      <c r="AA71" s="131"/>
    </row>
    <row r="72" spans="1:27" s="133" customFormat="1" ht="65.25" customHeight="1" thickBot="1">
      <c r="A72" s="15" t="s">
        <v>750</v>
      </c>
      <c r="B72" s="2" t="str">
        <f t="shared" si="12"/>
        <v> 42</v>
      </c>
      <c r="C72" s="15" t="s">
        <v>660</v>
      </c>
      <c r="D72" s="20" t="s">
        <v>786</v>
      </c>
      <c r="E72" s="22">
        <v>30</v>
      </c>
      <c r="F72" s="23">
        <v>55.2</v>
      </c>
      <c r="G72" s="141" t="s">
        <v>773</v>
      </c>
      <c r="H72" s="141"/>
      <c r="I72" s="141"/>
      <c r="J72" s="23">
        <f t="shared" si="15"/>
        <v>1656</v>
      </c>
      <c r="K72" s="23">
        <f t="shared" si="13"/>
        <v>347.76</v>
      </c>
      <c r="L72" s="23">
        <f t="shared" si="14"/>
        <v>2003.76</v>
      </c>
      <c r="M72" s="168"/>
      <c r="N72" s="131"/>
      <c r="O72" s="131"/>
      <c r="P72" s="131"/>
      <c r="Q72" s="129"/>
      <c r="R72" s="131"/>
      <c r="S72" s="131"/>
      <c r="T72" s="131"/>
      <c r="U72" s="131"/>
      <c r="V72" s="131"/>
      <c r="W72" s="131"/>
      <c r="X72" s="131"/>
      <c r="Y72" s="131"/>
      <c r="Z72" s="131"/>
      <c r="AA72" s="131"/>
    </row>
    <row r="73" spans="1:27" s="133" customFormat="1" ht="48" customHeight="1" thickBot="1">
      <c r="A73" s="15" t="s">
        <v>750</v>
      </c>
      <c r="B73" s="2" t="str">
        <f t="shared" si="12"/>
        <v> 42</v>
      </c>
      <c r="C73" s="15" t="s">
        <v>661</v>
      </c>
      <c r="D73" s="20" t="s">
        <v>787</v>
      </c>
      <c r="E73" s="22">
        <v>60</v>
      </c>
      <c r="F73" s="23">
        <v>55.2</v>
      </c>
      <c r="G73" s="141" t="s">
        <v>773</v>
      </c>
      <c r="H73" s="141"/>
      <c r="I73" s="141"/>
      <c r="J73" s="23">
        <f t="shared" si="15"/>
        <v>3312</v>
      </c>
      <c r="K73" s="23">
        <f t="shared" si="13"/>
        <v>695.52</v>
      </c>
      <c r="L73" s="23">
        <f t="shared" si="14"/>
        <v>4007.52</v>
      </c>
      <c r="M73" s="168"/>
      <c r="N73" s="131"/>
      <c r="O73" s="131"/>
      <c r="P73" s="131"/>
      <c r="Q73" s="129"/>
      <c r="R73" s="131"/>
      <c r="S73" s="131"/>
      <c r="T73" s="131"/>
      <c r="U73" s="131"/>
      <c r="V73" s="131"/>
      <c r="W73" s="131"/>
      <c r="X73" s="131"/>
      <c r="Y73" s="131"/>
      <c r="Z73" s="131"/>
      <c r="AA73" s="131"/>
    </row>
    <row r="74" spans="1:27" s="133" customFormat="1" ht="51" customHeight="1" thickBot="1">
      <c r="A74" s="15" t="s">
        <v>752</v>
      </c>
      <c r="B74" s="2" t="str">
        <f t="shared" si="12"/>
        <v> 43</v>
      </c>
      <c r="C74" s="15" t="s">
        <v>657</v>
      </c>
      <c r="D74" s="20" t="s">
        <v>788</v>
      </c>
      <c r="E74" s="22">
        <v>900</v>
      </c>
      <c r="F74" s="23">
        <v>37.45</v>
      </c>
      <c r="G74" s="141" t="s">
        <v>773</v>
      </c>
      <c r="H74" s="141"/>
      <c r="I74" s="141"/>
      <c r="J74" s="23">
        <f t="shared" si="15"/>
        <v>33705</v>
      </c>
      <c r="K74" s="23">
        <f t="shared" si="13"/>
        <v>7078.05</v>
      </c>
      <c r="L74" s="23">
        <f t="shared" si="14"/>
        <v>40783.05</v>
      </c>
      <c r="M74" s="168" t="s">
        <v>386</v>
      </c>
      <c r="N74" s="131"/>
      <c r="O74" s="131"/>
      <c r="P74" s="131"/>
      <c r="Q74" s="129"/>
      <c r="R74" s="131"/>
      <c r="S74" s="131"/>
      <c r="T74" s="131"/>
      <c r="U74" s="131"/>
      <c r="V74" s="131"/>
      <c r="W74" s="131"/>
      <c r="X74" s="131"/>
      <c r="Y74" s="131"/>
      <c r="Z74" s="131"/>
      <c r="AA74" s="131"/>
    </row>
    <row r="75" spans="1:27" s="133" customFormat="1" ht="54.75" customHeight="1" thickBot="1">
      <c r="A75" s="15" t="s">
        <v>752</v>
      </c>
      <c r="B75" s="2" t="str">
        <f t="shared" si="12"/>
        <v> 43</v>
      </c>
      <c r="C75" s="15" t="s">
        <v>659</v>
      </c>
      <c r="D75" s="20" t="s">
        <v>789</v>
      </c>
      <c r="E75" s="22">
        <v>600</v>
      </c>
      <c r="F75" s="23">
        <v>65.25</v>
      </c>
      <c r="G75" s="141" t="s">
        <v>773</v>
      </c>
      <c r="H75" s="141"/>
      <c r="I75" s="141"/>
      <c r="J75" s="23">
        <f t="shared" si="15"/>
        <v>39150</v>
      </c>
      <c r="K75" s="23">
        <f t="shared" si="13"/>
        <v>8221.5</v>
      </c>
      <c r="L75" s="23">
        <f t="shared" si="14"/>
        <v>47371.5</v>
      </c>
      <c r="M75" s="168"/>
      <c r="N75" s="131"/>
      <c r="O75" s="131"/>
      <c r="P75" s="131"/>
      <c r="Q75" s="129"/>
      <c r="R75" s="131"/>
      <c r="S75" s="131"/>
      <c r="T75" s="131"/>
      <c r="U75" s="131"/>
      <c r="V75" s="131"/>
      <c r="W75" s="131"/>
      <c r="X75" s="131"/>
      <c r="Y75" s="131"/>
      <c r="Z75" s="131"/>
      <c r="AA75" s="131"/>
    </row>
    <row r="76" spans="1:27" s="133" customFormat="1" ht="75" customHeight="1" thickBot="1">
      <c r="A76" s="15" t="s">
        <v>752</v>
      </c>
      <c r="B76" s="2" t="str">
        <f t="shared" si="12"/>
        <v> 43</v>
      </c>
      <c r="C76" s="15" t="s">
        <v>660</v>
      </c>
      <c r="D76" s="20" t="s">
        <v>104</v>
      </c>
      <c r="E76" s="22">
        <v>1200</v>
      </c>
      <c r="F76" s="23">
        <v>112.9</v>
      </c>
      <c r="G76" s="141" t="s">
        <v>773</v>
      </c>
      <c r="H76" s="141"/>
      <c r="I76" s="141"/>
      <c r="J76" s="23">
        <f t="shared" si="15"/>
        <v>135480</v>
      </c>
      <c r="K76" s="23">
        <f t="shared" si="13"/>
        <v>28450.8</v>
      </c>
      <c r="L76" s="23">
        <f t="shared" si="14"/>
        <v>163930.8</v>
      </c>
      <c r="M76" s="168"/>
      <c r="N76" s="131"/>
      <c r="O76" s="131"/>
      <c r="P76" s="131"/>
      <c r="Q76" s="129"/>
      <c r="R76" s="131"/>
      <c r="S76" s="131"/>
      <c r="T76" s="131"/>
      <c r="U76" s="131"/>
      <c r="V76" s="131"/>
      <c r="W76" s="131"/>
      <c r="X76" s="131"/>
      <c r="Y76" s="131"/>
      <c r="Z76" s="131"/>
      <c r="AA76" s="131"/>
    </row>
    <row r="77" spans="1:27" s="133" customFormat="1" ht="71.25" customHeight="1" thickBot="1">
      <c r="A77" s="15" t="s">
        <v>271</v>
      </c>
      <c r="B77" s="2" t="str">
        <f t="shared" si="12"/>
        <v> 45</v>
      </c>
      <c r="C77" s="15"/>
      <c r="D77" s="20" t="s">
        <v>105</v>
      </c>
      <c r="E77" s="22">
        <v>300</v>
      </c>
      <c r="F77" s="23">
        <v>69</v>
      </c>
      <c r="G77" s="141" t="s">
        <v>773</v>
      </c>
      <c r="H77" s="141"/>
      <c r="I77" s="141"/>
      <c r="J77" s="23">
        <f t="shared" si="15"/>
        <v>20700</v>
      </c>
      <c r="K77" s="23">
        <f>J77*21%</f>
        <v>4347</v>
      </c>
      <c r="L77" s="23">
        <f>J77+K77</f>
        <v>25047</v>
      </c>
      <c r="M77" s="81" t="s">
        <v>387</v>
      </c>
      <c r="N77" s="131"/>
      <c r="O77" s="131"/>
      <c r="P77" s="131"/>
      <c r="Q77" s="129"/>
      <c r="R77" s="131"/>
      <c r="S77" s="131"/>
      <c r="T77" s="131"/>
      <c r="U77" s="131"/>
      <c r="V77" s="131"/>
      <c r="W77" s="131"/>
      <c r="X77" s="131"/>
      <c r="Y77" s="131"/>
      <c r="Z77" s="131"/>
      <c r="AA77" s="131"/>
    </row>
    <row r="78" spans="1:27" s="133" customFormat="1" ht="54" customHeight="1" thickBot="1">
      <c r="A78" s="15" t="s">
        <v>276</v>
      </c>
      <c r="B78" s="2" t="str">
        <f t="shared" si="12"/>
        <v> 47</v>
      </c>
      <c r="C78" s="15"/>
      <c r="D78" s="20" t="s">
        <v>148</v>
      </c>
      <c r="E78" s="22">
        <v>300</v>
      </c>
      <c r="F78" s="23">
        <v>10.2</v>
      </c>
      <c r="G78" s="141" t="s">
        <v>773</v>
      </c>
      <c r="H78" s="141"/>
      <c r="I78" s="141"/>
      <c r="J78" s="23">
        <f t="shared" si="15"/>
        <v>3060</v>
      </c>
      <c r="K78" s="23">
        <f>J78*21%</f>
        <v>642.6</v>
      </c>
      <c r="L78" s="23">
        <f>J78+K78</f>
        <v>3702.6</v>
      </c>
      <c r="M78" s="81" t="s">
        <v>388</v>
      </c>
      <c r="N78" s="131"/>
      <c r="O78" s="131"/>
      <c r="P78" s="131"/>
      <c r="Q78" s="129"/>
      <c r="R78" s="131"/>
      <c r="S78" s="131"/>
      <c r="T78" s="131"/>
      <c r="U78" s="131"/>
      <c r="V78" s="131"/>
      <c r="W78" s="131"/>
      <c r="X78" s="131"/>
      <c r="Y78" s="131"/>
      <c r="Z78" s="131"/>
      <c r="AA78" s="131"/>
    </row>
    <row r="79" spans="1:27" s="133" customFormat="1" ht="66.75" customHeight="1" thickBot="1">
      <c r="A79" s="15" t="s">
        <v>277</v>
      </c>
      <c r="B79" s="2" t="str">
        <f t="shared" si="12"/>
        <v> 48</v>
      </c>
      <c r="C79" s="15" t="s">
        <v>657</v>
      </c>
      <c r="D79" s="20" t="s">
        <v>106</v>
      </c>
      <c r="E79" s="22">
        <v>300</v>
      </c>
      <c r="F79" s="23">
        <v>36.1</v>
      </c>
      <c r="G79" s="141" t="s">
        <v>466</v>
      </c>
      <c r="H79" s="141"/>
      <c r="I79" s="141"/>
      <c r="J79" s="23">
        <f t="shared" si="15"/>
        <v>10830</v>
      </c>
      <c r="K79" s="23">
        <f>J79*21%</f>
        <v>2274.2999999999997</v>
      </c>
      <c r="L79" s="23">
        <f>J79+K79</f>
        <v>13104.3</v>
      </c>
      <c r="M79" s="168" t="s">
        <v>389</v>
      </c>
      <c r="N79" s="131"/>
      <c r="O79" s="131"/>
      <c r="P79" s="131"/>
      <c r="Q79" s="129"/>
      <c r="R79" s="131"/>
      <c r="S79" s="131"/>
      <c r="T79" s="131"/>
      <c r="U79" s="131"/>
      <c r="V79" s="131"/>
      <c r="W79" s="131"/>
      <c r="X79" s="131"/>
      <c r="Y79" s="131"/>
      <c r="Z79" s="131"/>
      <c r="AA79" s="131"/>
    </row>
    <row r="80" spans="1:27" s="133" customFormat="1" ht="60.75" customHeight="1" thickBot="1">
      <c r="A80" s="15" t="s">
        <v>277</v>
      </c>
      <c r="B80" s="2" t="str">
        <f t="shared" si="12"/>
        <v> 48</v>
      </c>
      <c r="C80" s="15" t="s">
        <v>659</v>
      </c>
      <c r="D80" s="20" t="s">
        <v>310</v>
      </c>
      <c r="E80" s="22">
        <v>150</v>
      </c>
      <c r="F80" s="23">
        <v>10.45</v>
      </c>
      <c r="G80" s="141" t="s">
        <v>466</v>
      </c>
      <c r="H80" s="141"/>
      <c r="I80" s="141"/>
      <c r="J80" s="23">
        <f t="shared" si="15"/>
        <v>1567.5</v>
      </c>
      <c r="K80" s="23">
        <f>J80*21%</f>
        <v>329.175</v>
      </c>
      <c r="L80" s="23">
        <f>J80+K80</f>
        <v>1896.675</v>
      </c>
      <c r="M80" s="168"/>
      <c r="N80" s="131"/>
      <c r="O80" s="131"/>
      <c r="P80" s="131"/>
      <c r="Q80" s="129"/>
      <c r="R80" s="131"/>
      <c r="S80" s="131"/>
      <c r="T80" s="131"/>
      <c r="U80" s="131"/>
      <c r="V80" s="131"/>
      <c r="W80" s="131"/>
      <c r="X80" s="131"/>
      <c r="Y80" s="131"/>
      <c r="Z80" s="131"/>
      <c r="AA80" s="131"/>
    </row>
    <row r="81" spans="1:27" s="133" customFormat="1" ht="62.25" customHeight="1" thickBot="1">
      <c r="A81" s="15" t="s">
        <v>53</v>
      </c>
      <c r="B81" s="2" t="str">
        <f t="shared" si="12"/>
        <v> 52</v>
      </c>
      <c r="C81" s="15"/>
      <c r="D81" s="20" t="s">
        <v>150</v>
      </c>
      <c r="E81" s="22">
        <v>90</v>
      </c>
      <c r="F81" s="23">
        <v>175</v>
      </c>
      <c r="G81" s="141" t="s">
        <v>773</v>
      </c>
      <c r="H81" s="141"/>
      <c r="I81" s="141"/>
      <c r="J81" s="23">
        <f t="shared" si="15"/>
        <v>15750</v>
      </c>
      <c r="K81" s="23">
        <f aca="true" t="shared" si="16" ref="K81:K95">J81*21%</f>
        <v>3307.5</v>
      </c>
      <c r="L81" s="23">
        <f aca="true" t="shared" si="17" ref="L81:L95">J81+K81</f>
        <v>19057.5</v>
      </c>
      <c r="M81" s="81" t="s">
        <v>390</v>
      </c>
      <c r="N81" s="131"/>
      <c r="O81" s="131"/>
      <c r="P81" s="131"/>
      <c r="Q81" s="129"/>
      <c r="R81" s="131"/>
      <c r="S81" s="131"/>
      <c r="T81" s="131"/>
      <c r="U81" s="131"/>
      <c r="V81" s="131"/>
      <c r="W81" s="131"/>
      <c r="X81" s="131"/>
      <c r="Y81" s="131"/>
      <c r="Z81" s="131"/>
      <c r="AA81" s="131"/>
    </row>
    <row r="82" spans="1:27" s="133" customFormat="1" ht="57" customHeight="1" thickBot="1">
      <c r="A82" s="15" t="s">
        <v>318</v>
      </c>
      <c r="B82" s="2" t="str">
        <f aca="true" t="shared" si="18" ref="B82:B111">MID(A82,6,3)</f>
        <v> 53</v>
      </c>
      <c r="C82" s="15" t="s">
        <v>657</v>
      </c>
      <c r="D82" s="20" t="s">
        <v>311</v>
      </c>
      <c r="E82" s="22">
        <v>270</v>
      </c>
      <c r="F82" s="23">
        <v>22.33</v>
      </c>
      <c r="G82" s="141" t="s">
        <v>466</v>
      </c>
      <c r="H82" s="141"/>
      <c r="I82" s="141"/>
      <c r="J82" s="23">
        <f t="shared" si="15"/>
        <v>6029.099999999999</v>
      </c>
      <c r="K82" s="23">
        <f t="shared" si="16"/>
        <v>1266.1109999999999</v>
      </c>
      <c r="L82" s="23">
        <f t="shared" si="17"/>
        <v>7295.210999999999</v>
      </c>
      <c r="M82" s="168" t="s">
        <v>391</v>
      </c>
      <c r="N82" s="131"/>
      <c r="O82" s="131"/>
      <c r="P82" s="131"/>
      <c r="Q82" s="129"/>
      <c r="R82" s="131"/>
      <c r="S82" s="131"/>
      <c r="T82" s="131"/>
      <c r="U82" s="131"/>
      <c r="V82" s="131"/>
      <c r="W82" s="131"/>
      <c r="X82" s="131"/>
      <c r="Y82" s="131"/>
      <c r="Z82" s="131"/>
      <c r="AA82" s="131"/>
    </row>
    <row r="83" spans="1:27" s="133" customFormat="1" ht="54.75" customHeight="1" thickBot="1">
      <c r="A83" s="15" t="s">
        <v>318</v>
      </c>
      <c r="B83" s="2" t="str">
        <f t="shared" si="18"/>
        <v> 53</v>
      </c>
      <c r="C83" s="15" t="s">
        <v>659</v>
      </c>
      <c r="D83" s="20" t="s">
        <v>312</v>
      </c>
      <c r="E83" s="22">
        <v>120</v>
      </c>
      <c r="F83" s="23">
        <v>28.5</v>
      </c>
      <c r="G83" s="141" t="s">
        <v>466</v>
      </c>
      <c r="H83" s="141"/>
      <c r="I83" s="141"/>
      <c r="J83" s="23">
        <f t="shared" si="15"/>
        <v>3420</v>
      </c>
      <c r="K83" s="23">
        <f t="shared" si="16"/>
        <v>718.1999999999999</v>
      </c>
      <c r="L83" s="23">
        <f t="shared" si="17"/>
        <v>4138.2</v>
      </c>
      <c r="M83" s="168"/>
      <c r="N83" s="131"/>
      <c r="O83" s="131"/>
      <c r="P83" s="131"/>
      <c r="Q83" s="129"/>
      <c r="R83" s="131"/>
      <c r="S83" s="131"/>
      <c r="T83" s="131"/>
      <c r="U83" s="131"/>
      <c r="V83" s="131"/>
      <c r="W83" s="131"/>
      <c r="X83" s="131"/>
      <c r="Y83" s="131"/>
      <c r="Z83" s="131"/>
      <c r="AA83" s="131"/>
    </row>
    <row r="84" spans="1:27" s="133" customFormat="1" ht="82.5" customHeight="1" thickBot="1">
      <c r="A84" s="15" t="s">
        <v>318</v>
      </c>
      <c r="B84" s="2" t="str">
        <f t="shared" si="18"/>
        <v> 53</v>
      </c>
      <c r="C84" s="15" t="s">
        <v>660</v>
      </c>
      <c r="D84" s="20" t="s">
        <v>107</v>
      </c>
      <c r="E84" s="22">
        <v>300</v>
      </c>
      <c r="F84" s="23">
        <v>28.5</v>
      </c>
      <c r="G84" s="141" t="s">
        <v>466</v>
      </c>
      <c r="H84" s="141"/>
      <c r="I84" s="141"/>
      <c r="J84" s="23">
        <f t="shared" si="15"/>
        <v>8550</v>
      </c>
      <c r="K84" s="23">
        <f t="shared" si="16"/>
        <v>1795.5</v>
      </c>
      <c r="L84" s="23">
        <f t="shared" si="17"/>
        <v>10345.5</v>
      </c>
      <c r="M84" s="168"/>
      <c r="N84" s="131"/>
      <c r="O84" s="131"/>
      <c r="P84" s="131"/>
      <c r="Q84" s="129"/>
      <c r="R84" s="131"/>
      <c r="S84" s="131"/>
      <c r="T84" s="131"/>
      <c r="U84" s="131"/>
      <c r="V84" s="131"/>
      <c r="W84" s="131"/>
      <c r="X84" s="131"/>
      <c r="Y84" s="131"/>
      <c r="Z84" s="131"/>
      <c r="AA84" s="131"/>
    </row>
    <row r="85" spans="1:27" s="133" customFormat="1" ht="46.5" customHeight="1" thickBot="1">
      <c r="A85" s="15" t="s">
        <v>320</v>
      </c>
      <c r="B85" s="2" t="str">
        <f t="shared" si="18"/>
        <v> 54</v>
      </c>
      <c r="C85" s="15"/>
      <c r="D85" s="20" t="s">
        <v>250</v>
      </c>
      <c r="E85" s="22">
        <v>450</v>
      </c>
      <c r="F85" s="23">
        <v>21</v>
      </c>
      <c r="G85" s="141" t="s">
        <v>251</v>
      </c>
      <c r="H85" s="145" t="s">
        <v>8</v>
      </c>
      <c r="I85" s="175" t="s">
        <v>9</v>
      </c>
      <c r="J85" s="23">
        <f t="shared" si="15"/>
        <v>9450</v>
      </c>
      <c r="K85" s="23">
        <f t="shared" si="16"/>
        <v>1984.5</v>
      </c>
      <c r="L85" s="23">
        <f t="shared" si="17"/>
        <v>11434.5</v>
      </c>
      <c r="M85" s="81" t="s">
        <v>392</v>
      </c>
      <c r="N85" s="131"/>
      <c r="O85" s="131"/>
      <c r="P85" s="131"/>
      <c r="Q85" s="129"/>
      <c r="R85" s="131"/>
      <c r="S85" s="131"/>
      <c r="T85" s="131"/>
      <c r="U85" s="131"/>
      <c r="V85" s="131"/>
      <c r="W85" s="131"/>
      <c r="X85" s="131"/>
      <c r="Y85" s="131"/>
      <c r="Z85" s="131"/>
      <c r="AA85" s="131"/>
    </row>
    <row r="86" spans="1:27" s="133" customFormat="1" ht="70.5" customHeight="1" thickBot="1">
      <c r="A86" s="15" t="s">
        <v>322</v>
      </c>
      <c r="B86" s="2" t="str">
        <f t="shared" si="18"/>
        <v> 55</v>
      </c>
      <c r="C86" s="15" t="s">
        <v>657</v>
      </c>
      <c r="D86" s="20" t="s">
        <v>108</v>
      </c>
      <c r="E86" s="22">
        <v>90</v>
      </c>
      <c r="F86" s="23">
        <v>53</v>
      </c>
      <c r="G86" s="141" t="s">
        <v>164</v>
      </c>
      <c r="H86" s="141"/>
      <c r="I86" s="141"/>
      <c r="J86" s="23">
        <f t="shared" si="15"/>
        <v>4770</v>
      </c>
      <c r="K86" s="23">
        <f t="shared" si="16"/>
        <v>1001.6999999999999</v>
      </c>
      <c r="L86" s="23">
        <f t="shared" si="17"/>
        <v>5771.7</v>
      </c>
      <c r="M86" s="168" t="s">
        <v>393</v>
      </c>
      <c r="N86" s="131"/>
      <c r="O86" s="131"/>
      <c r="P86" s="131"/>
      <c r="Q86" s="129"/>
      <c r="R86" s="131"/>
      <c r="S86" s="131"/>
      <c r="T86" s="131"/>
      <c r="U86" s="131"/>
      <c r="V86" s="131"/>
      <c r="W86" s="131"/>
      <c r="X86" s="131"/>
      <c r="Y86" s="131"/>
      <c r="Z86" s="131"/>
      <c r="AA86" s="131"/>
    </row>
    <row r="87" spans="1:27" s="133" customFormat="1" ht="84.75" customHeight="1" thickBot="1">
      <c r="A87" s="15" t="s">
        <v>324</v>
      </c>
      <c r="B87" s="2" t="str">
        <f t="shared" si="18"/>
        <v> 55</v>
      </c>
      <c r="C87" s="15" t="s">
        <v>659</v>
      </c>
      <c r="D87" s="20" t="s">
        <v>109</v>
      </c>
      <c r="E87" s="22">
        <v>30</v>
      </c>
      <c r="F87" s="23">
        <v>75</v>
      </c>
      <c r="G87" s="141" t="s">
        <v>164</v>
      </c>
      <c r="H87" s="141"/>
      <c r="I87" s="141"/>
      <c r="J87" s="23">
        <f t="shared" si="15"/>
        <v>2250</v>
      </c>
      <c r="K87" s="23">
        <f t="shared" si="16"/>
        <v>472.5</v>
      </c>
      <c r="L87" s="23">
        <f t="shared" si="17"/>
        <v>2722.5</v>
      </c>
      <c r="M87" s="168"/>
      <c r="N87" s="131"/>
      <c r="O87" s="131"/>
      <c r="P87" s="131"/>
      <c r="Q87" s="129"/>
      <c r="R87" s="131"/>
      <c r="S87" s="131"/>
      <c r="T87" s="131"/>
      <c r="U87" s="131"/>
      <c r="V87" s="131"/>
      <c r="W87" s="131"/>
      <c r="X87" s="131"/>
      <c r="Y87" s="131"/>
      <c r="Z87" s="131"/>
      <c r="AA87" s="131"/>
    </row>
    <row r="88" spans="1:27" s="133" customFormat="1" ht="60.75" customHeight="1" thickBot="1">
      <c r="A88" s="15" t="s">
        <v>325</v>
      </c>
      <c r="B88" s="2" t="str">
        <f t="shared" si="18"/>
        <v> 56</v>
      </c>
      <c r="C88" s="15"/>
      <c r="D88" s="20" t="s">
        <v>151</v>
      </c>
      <c r="E88" s="22">
        <v>150</v>
      </c>
      <c r="F88" s="23">
        <v>31.8</v>
      </c>
      <c r="G88" s="141" t="s">
        <v>773</v>
      </c>
      <c r="H88" s="141"/>
      <c r="I88" s="141"/>
      <c r="J88" s="23">
        <f t="shared" si="15"/>
        <v>4770</v>
      </c>
      <c r="K88" s="23">
        <f t="shared" si="16"/>
        <v>1001.6999999999999</v>
      </c>
      <c r="L88" s="23">
        <f t="shared" si="17"/>
        <v>5771.7</v>
      </c>
      <c r="M88" s="81" t="s">
        <v>394</v>
      </c>
      <c r="N88" s="131"/>
      <c r="O88" s="131"/>
      <c r="P88" s="131"/>
      <c r="Q88" s="129"/>
      <c r="R88" s="131"/>
      <c r="S88" s="131"/>
      <c r="T88" s="131"/>
      <c r="U88" s="131"/>
      <c r="V88" s="131"/>
      <c r="W88" s="131"/>
      <c r="X88" s="131"/>
      <c r="Y88" s="131"/>
      <c r="Z88" s="131"/>
      <c r="AA88" s="131"/>
    </row>
    <row r="89" spans="1:27" s="133" customFormat="1" ht="66.75" customHeight="1" thickBot="1">
      <c r="A89" s="15" t="s">
        <v>327</v>
      </c>
      <c r="B89" s="2" t="str">
        <f t="shared" si="18"/>
        <v> 57</v>
      </c>
      <c r="C89" s="15" t="s">
        <v>657</v>
      </c>
      <c r="D89" s="20" t="s">
        <v>69</v>
      </c>
      <c r="E89" s="22">
        <v>150</v>
      </c>
      <c r="F89" s="23">
        <v>34.5</v>
      </c>
      <c r="G89" s="141" t="s">
        <v>773</v>
      </c>
      <c r="H89" s="141"/>
      <c r="I89" s="141"/>
      <c r="J89" s="23">
        <f t="shared" si="15"/>
        <v>5175</v>
      </c>
      <c r="K89" s="23">
        <f t="shared" si="16"/>
        <v>1086.75</v>
      </c>
      <c r="L89" s="23">
        <f t="shared" si="17"/>
        <v>6261.75</v>
      </c>
      <c r="M89" s="168" t="s">
        <v>395</v>
      </c>
      <c r="N89" s="131"/>
      <c r="O89" s="131"/>
      <c r="P89" s="131"/>
      <c r="Q89" s="129"/>
      <c r="R89" s="131"/>
      <c r="S89" s="131"/>
      <c r="T89" s="131"/>
      <c r="U89" s="131"/>
      <c r="V89" s="131"/>
      <c r="W89" s="131"/>
      <c r="X89" s="131"/>
      <c r="Y89" s="131"/>
      <c r="Z89" s="131"/>
      <c r="AA89" s="131"/>
    </row>
    <row r="90" spans="1:27" s="133" customFormat="1" ht="84.75" customHeight="1" thickBot="1">
      <c r="A90" s="15" t="s">
        <v>327</v>
      </c>
      <c r="B90" s="2" t="str">
        <f t="shared" si="18"/>
        <v> 57</v>
      </c>
      <c r="C90" s="15" t="s">
        <v>659</v>
      </c>
      <c r="D90" s="20" t="s">
        <v>341</v>
      </c>
      <c r="E90" s="22">
        <v>150</v>
      </c>
      <c r="F90" s="23">
        <v>34.5</v>
      </c>
      <c r="G90" s="141" t="s">
        <v>773</v>
      </c>
      <c r="H90" s="141"/>
      <c r="I90" s="141"/>
      <c r="J90" s="23">
        <f t="shared" si="15"/>
        <v>5175</v>
      </c>
      <c r="K90" s="23">
        <f t="shared" si="16"/>
        <v>1086.75</v>
      </c>
      <c r="L90" s="23">
        <f t="shared" si="17"/>
        <v>6261.75</v>
      </c>
      <c r="M90" s="168"/>
      <c r="N90" s="131"/>
      <c r="O90" s="131"/>
      <c r="P90" s="131"/>
      <c r="Q90" s="129"/>
      <c r="R90" s="131"/>
      <c r="S90" s="131"/>
      <c r="T90" s="131"/>
      <c r="U90" s="131"/>
      <c r="V90" s="131"/>
      <c r="W90" s="131"/>
      <c r="X90" s="131"/>
      <c r="Y90" s="131"/>
      <c r="Z90" s="131"/>
      <c r="AA90" s="131"/>
    </row>
    <row r="91" spans="1:27" s="133" customFormat="1" ht="94.5" customHeight="1" thickBot="1">
      <c r="A91" s="15" t="s">
        <v>327</v>
      </c>
      <c r="B91" s="2" t="str">
        <f t="shared" si="18"/>
        <v> 57</v>
      </c>
      <c r="C91" s="15" t="s">
        <v>660</v>
      </c>
      <c r="D91" s="20" t="s">
        <v>342</v>
      </c>
      <c r="E91" s="22">
        <v>600</v>
      </c>
      <c r="F91" s="23">
        <v>63</v>
      </c>
      <c r="G91" s="141" t="s">
        <v>773</v>
      </c>
      <c r="H91" s="141"/>
      <c r="I91" s="141"/>
      <c r="J91" s="23">
        <f t="shared" si="15"/>
        <v>37800</v>
      </c>
      <c r="K91" s="23">
        <f t="shared" si="16"/>
        <v>7938</v>
      </c>
      <c r="L91" s="23">
        <f t="shared" si="17"/>
        <v>45738</v>
      </c>
      <c r="M91" s="168"/>
      <c r="N91" s="131"/>
      <c r="O91" s="131"/>
      <c r="P91" s="131"/>
      <c r="Q91" s="129"/>
      <c r="R91" s="131"/>
      <c r="S91" s="131"/>
      <c r="T91" s="131"/>
      <c r="U91" s="131"/>
      <c r="V91" s="131"/>
      <c r="W91" s="131"/>
      <c r="X91" s="131"/>
      <c r="Y91" s="131"/>
      <c r="Z91" s="131"/>
      <c r="AA91" s="131"/>
    </row>
    <row r="92" spans="1:27" s="133" customFormat="1" ht="129" customHeight="1" thickBot="1">
      <c r="A92" s="15" t="s">
        <v>327</v>
      </c>
      <c r="B92" s="2" t="str">
        <f t="shared" si="18"/>
        <v> 57</v>
      </c>
      <c r="C92" s="15" t="s">
        <v>661</v>
      </c>
      <c r="D92" s="20" t="s">
        <v>343</v>
      </c>
      <c r="E92" s="22">
        <v>600</v>
      </c>
      <c r="F92" s="23">
        <v>50.2</v>
      </c>
      <c r="G92" s="141" t="s">
        <v>773</v>
      </c>
      <c r="H92" s="141"/>
      <c r="I92" s="141"/>
      <c r="J92" s="23">
        <f t="shared" si="15"/>
        <v>30120</v>
      </c>
      <c r="K92" s="23">
        <f t="shared" si="16"/>
        <v>6325.2</v>
      </c>
      <c r="L92" s="23">
        <f t="shared" si="17"/>
        <v>36445.2</v>
      </c>
      <c r="M92" s="168" t="s">
        <v>411</v>
      </c>
      <c r="N92" s="131"/>
      <c r="O92" s="131"/>
      <c r="P92" s="131"/>
      <c r="Q92" s="129"/>
      <c r="R92" s="131"/>
      <c r="S92" s="131"/>
      <c r="T92" s="131"/>
      <c r="U92" s="131"/>
      <c r="V92" s="131"/>
      <c r="W92" s="131"/>
      <c r="X92" s="131"/>
      <c r="Y92" s="131"/>
      <c r="Z92" s="131"/>
      <c r="AA92" s="131"/>
    </row>
    <row r="93" spans="1:27" s="133" customFormat="1" ht="75" customHeight="1" thickBot="1">
      <c r="A93" s="15" t="s">
        <v>327</v>
      </c>
      <c r="B93" s="2" t="str">
        <f t="shared" si="18"/>
        <v> 57</v>
      </c>
      <c r="C93" s="15" t="s">
        <v>689</v>
      </c>
      <c r="D93" s="20" t="s">
        <v>157</v>
      </c>
      <c r="E93" s="22">
        <v>150</v>
      </c>
      <c r="F93" s="23">
        <v>42.5</v>
      </c>
      <c r="G93" s="141" t="s">
        <v>773</v>
      </c>
      <c r="H93" s="141"/>
      <c r="I93" s="141"/>
      <c r="J93" s="23">
        <f t="shared" si="15"/>
        <v>6375</v>
      </c>
      <c r="K93" s="23">
        <f t="shared" si="16"/>
        <v>1338.75</v>
      </c>
      <c r="L93" s="23">
        <f t="shared" si="17"/>
        <v>7713.75</v>
      </c>
      <c r="M93" s="168"/>
      <c r="N93" s="131"/>
      <c r="O93" s="131"/>
      <c r="P93" s="131"/>
      <c r="Q93" s="129"/>
      <c r="R93" s="131"/>
      <c r="S93" s="131"/>
      <c r="T93" s="131"/>
      <c r="U93" s="131"/>
      <c r="V93" s="131"/>
      <c r="W93" s="131"/>
      <c r="X93" s="131"/>
      <c r="Y93" s="131"/>
      <c r="Z93" s="131"/>
      <c r="AA93" s="131"/>
    </row>
    <row r="94" spans="1:27" s="133" customFormat="1" ht="52.5" customHeight="1" thickBot="1">
      <c r="A94" s="15" t="s">
        <v>328</v>
      </c>
      <c r="B94" s="2" t="str">
        <f t="shared" si="18"/>
        <v> 58</v>
      </c>
      <c r="C94" s="15"/>
      <c r="D94" s="20" t="s">
        <v>158</v>
      </c>
      <c r="E94" s="22">
        <v>450</v>
      </c>
      <c r="F94" s="23">
        <v>10.5</v>
      </c>
      <c r="G94" s="141" t="s">
        <v>773</v>
      </c>
      <c r="H94" s="141"/>
      <c r="I94" s="141"/>
      <c r="J94" s="23">
        <f t="shared" si="15"/>
        <v>4725</v>
      </c>
      <c r="K94" s="23">
        <f t="shared" si="16"/>
        <v>992.25</v>
      </c>
      <c r="L94" s="23">
        <f t="shared" si="17"/>
        <v>5717.25</v>
      </c>
      <c r="M94" s="81" t="s">
        <v>396</v>
      </c>
      <c r="N94" s="131"/>
      <c r="O94" s="131"/>
      <c r="P94" s="131"/>
      <c r="Q94" s="129"/>
      <c r="R94" s="131"/>
      <c r="S94" s="131"/>
      <c r="T94" s="131"/>
      <c r="U94" s="131"/>
      <c r="V94" s="131"/>
      <c r="W94" s="131"/>
      <c r="X94" s="131"/>
      <c r="Y94" s="131"/>
      <c r="Z94" s="131"/>
      <c r="AA94" s="131"/>
    </row>
    <row r="95" spans="1:27" s="133" customFormat="1" ht="64.5" customHeight="1" thickBot="1">
      <c r="A95" s="15" t="s">
        <v>329</v>
      </c>
      <c r="B95" s="2" t="str">
        <f t="shared" si="18"/>
        <v> 59</v>
      </c>
      <c r="C95" s="15"/>
      <c r="D95" s="20" t="s">
        <v>123</v>
      </c>
      <c r="E95" s="22">
        <v>450</v>
      </c>
      <c r="F95" s="23">
        <v>30</v>
      </c>
      <c r="G95" s="141" t="s">
        <v>466</v>
      </c>
      <c r="H95" s="141"/>
      <c r="I95" s="141"/>
      <c r="J95" s="23">
        <f aca="true" t="shared" si="19" ref="J95:J112">E95*F95</f>
        <v>13500</v>
      </c>
      <c r="K95" s="23">
        <f t="shared" si="16"/>
        <v>2835</v>
      </c>
      <c r="L95" s="23">
        <f t="shared" si="17"/>
        <v>16335</v>
      </c>
      <c r="M95" s="81" t="s">
        <v>397</v>
      </c>
      <c r="N95" s="131"/>
      <c r="O95" s="131"/>
      <c r="P95" s="131"/>
      <c r="Q95" s="129"/>
      <c r="R95" s="131"/>
      <c r="S95" s="131"/>
      <c r="T95" s="131"/>
      <c r="U95" s="131"/>
      <c r="V95" s="131"/>
      <c r="W95" s="131"/>
      <c r="X95" s="131"/>
      <c r="Y95" s="131"/>
      <c r="Z95" s="131"/>
      <c r="AA95" s="131"/>
    </row>
    <row r="96" spans="1:27" s="133" customFormat="1" ht="83.25" customHeight="1" thickBot="1">
      <c r="A96" s="15" t="s">
        <v>420</v>
      </c>
      <c r="B96" s="2" t="str">
        <f t="shared" si="18"/>
        <v> 61</v>
      </c>
      <c r="C96" s="15"/>
      <c r="D96" s="20" t="s">
        <v>355</v>
      </c>
      <c r="E96" s="22">
        <v>150</v>
      </c>
      <c r="F96" s="23">
        <v>35.89</v>
      </c>
      <c r="G96" s="141" t="s">
        <v>448</v>
      </c>
      <c r="H96" s="158" t="s">
        <v>74</v>
      </c>
      <c r="I96" s="148" t="s">
        <v>354</v>
      </c>
      <c r="J96" s="23">
        <f t="shared" si="19"/>
        <v>5383.5</v>
      </c>
      <c r="K96" s="23">
        <f aca="true" t="shared" si="20" ref="K96:K103">J96*21%</f>
        <v>1130.5349999999999</v>
      </c>
      <c r="L96" s="23">
        <f aca="true" t="shared" si="21" ref="L96:L103">J96+K96</f>
        <v>6514.035</v>
      </c>
      <c r="M96" s="81" t="s">
        <v>398</v>
      </c>
      <c r="N96" s="131"/>
      <c r="O96" s="131"/>
      <c r="P96" s="131"/>
      <c r="Q96" s="129"/>
      <c r="R96" s="131"/>
      <c r="S96" s="131"/>
      <c r="T96" s="131"/>
      <c r="U96" s="131"/>
      <c r="V96" s="131"/>
      <c r="W96" s="131"/>
      <c r="X96" s="131"/>
      <c r="Y96" s="131"/>
      <c r="Z96" s="131"/>
      <c r="AA96" s="131"/>
    </row>
    <row r="97" spans="1:27" s="133" customFormat="1" ht="42" customHeight="1" thickBot="1">
      <c r="A97" s="15" t="s">
        <v>421</v>
      </c>
      <c r="B97" s="2" t="str">
        <f t="shared" si="18"/>
        <v> 62</v>
      </c>
      <c r="C97" s="15"/>
      <c r="D97" s="20" t="s">
        <v>451</v>
      </c>
      <c r="E97" s="22">
        <v>900</v>
      </c>
      <c r="F97" s="23">
        <v>14.36</v>
      </c>
      <c r="G97" s="141" t="s">
        <v>448</v>
      </c>
      <c r="H97" s="141"/>
      <c r="I97" s="141"/>
      <c r="J97" s="23">
        <f t="shared" si="19"/>
        <v>12924</v>
      </c>
      <c r="K97" s="23">
        <f t="shared" si="20"/>
        <v>2714.04</v>
      </c>
      <c r="L97" s="23">
        <f t="shared" si="21"/>
        <v>15638.04</v>
      </c>
      <c r="M97" s="81" t="s">
        <v>399</v>
      </c>
      <c r="N97" s="131"/>
      <c r="O97" s="131"/>
      <c r="P97" s="131"/>
      <c r="Q97" s="129"/>
      <c r="R97" s="131"/>
      <c r="S97" s="131"/>
      <c r="T97" s="131"/>
      <c r="U97" s="131"/>
      <c r="V97" s="131"/>
      <c r="W97" s="131"/>
      <c r="X97" s="131"/>
      <c r="Y97" s="131"/>
      <c r="Z97" s="131"/>
      <c r="AA97" s="131"/>
    </row>
    <row r="98" spans="1:27" s="133" customFormat="1" ht="42.75" customHeight="1" thickBot="1">
      <c r="A98" s="15" t="s">
        <v>423</v>
      </c>
      <c r="B98" s="2" t="str">
        <f t="shared" si="18"/>
        <v> 63</v>
      </c>
      <c r="C98" s="15"/>
      <c r="D98" s="20" t="s">
        <v>237</v>
      </c>
      <c r="E98" s="22">
        <v>600</v>
      </c>
      <c r="F98" s="23">
        <v>7.16</v>
      </c>
      <c r="G98" s="141" t="s">
        <v>340</v>
      </c>
      <c r="H98" s="147" t="s">
        <v>88</v>
      </c>
      <c r="I98" s="149" t="s">
        <v>90</v>
      </c>
      <c r="J98" s="23">
        <f t="shared" si="19"/>
        <v>4296</v>
      </c>
      <c r="K98" s="23">
        <f t="shared" si="20"/>
        <v>902.16</v>
      </c>
      <c r="L98" s="23">
        <f t="shared" si="21"/>
        <v>5198.16</v>
      </c>
      <c r="M98" s="81" t="s">
        <v>400</v>
      </c>
      <c r="N98" s="131"/>
      <c r="O98" s="131"/>
      <c r="P98" s="131"/>
      <c r="Q98" s="129"/>
      <c r="R98" s="131"/>
      <c r="S98" s="131"/>
      <c r="T98" s="131"/>
      <c r="U98" s="131"/>
      <c r="V98" s="131"/>
      <c r="W98" s="131"/>
      <c r="X98" s="131"/>
      <c r="Y98" s="131"/>
      <c r="Z98" s="131"/>
      <c r="AA98" s="131"/>
    </row>
    <row r="99" spans="1:27" s="133" customFormat="1" ht="37.5" customHeight="1" thickBot="1">
      <c r="A99" s="15" t="s">
        <v>424</v>
      </c>
      <c r="B99" s="2" t="str">
        <f t="shared" si="18"/>
        <v> 64</v>
      </c>
      <c r="C99" s="15"/>
      <c r="D99" s="20" t="s">
        <v>240</v>
      </c>
      <c r="E99" s="22">
        <v>300</v>
      </c>
      <c r="F99" s="23">
        <v>3.74</v>
      </c>
      <c r="G99" s="141" t="s">
        <v>340</v>
      </c>
      <c r="H99" s="141"/>
      <c r="I99" s="141"/>
      <c r="J99" s="23">
        <f t="shared" si="19"/>
        <v>1122</v>
      </c>
      <c r="K99" s="23">
        <f t="shared" si="20"/>
        <v>235.62</v>
      </c>
      <c r="L99" s="23">
        <f t="shared" si="21"/>
        <v>1357.62</v>
      </c>
      <c r="M99" s="81" t="s">
        <v>401</v>
      </c>
      <c r="N99" s="131"/>
      <c r="O99" s="131"/>
      <c r="P99" s="131"/>
      <c r="Q99" s="129"/>
      <c r="R99" s="131"/>
      <c r="S99" s="131"/>
      <c r="T99" s="131"/>
      <c r="U99" s="131"/>
      <c r="V99" s="131"/>
      <c r="W99" s="131"/>
      <c r="X99" s="131"/>
      <c r="Y99" s="131"/>
      <c r="Z99" s="131"/>
      <c r="AA99" s="131"/>
    </row>
    <row r="100" spans="1:27" s="133" customFormat="1" ht="43.5" customHeight="1" thickBot="1">
      <c r="A100" s="15" t="s">
        <v>425</v>
      </c>
      <c r="B100" s="2" t="str">
        <f t="shared" si="18"/>
        <v> 65</v>
      </c>
      <c r="C100" s="15" t="s">
        <v>657</v>
      </c>
      <c r="D100" s="20" t="s">
        <v>243</v>
      </c>
      <c r="E100" s="22">
        <v>180</v>
      </c>
      <c r="F100" s="23">
        <v>27</v>
      </c>
      <c r="G100" s="141" t="s">
        <v>448</v>
      </c>
      <c r="H100" s="141"/>
      <c r="I100" s="141"/>
      <c r="J100" s="23">
        <f t="shared" si="19"/>
        <v>4860</v>
      </c>
      <c r="K100" s="23">
        <f t="shared" si="20"/>
        <v>1020.5999999999999</v>
      </c>
      <c r="L100" s="23">
        <f t="shared" si="21"/>
        <v>5880.6</v>
      </c>
      <c r="M100" s="142" t="s">
        <v>402</v>
      </c>
      <c r="N100" s="131"/>
      <c r="O100" s="131"/>
      <c r="P100" s="131"/>
      <c r="Q100" s="129"/>
      <c r="R100" s="131"/>
      <c r="S100" s="131"/>
      <c r="T100" s="131"/>
      <c r="U100" s="131"/>
      <c r="V100" s="131"/>
      <c r="W100" s="131"/>
      <c r="X100" s="131"/>
      <c r="Y100" s="131"/>
      <c r="Z100" s="131"/>
      <c r="AA100" s="131"/>
    </row>
    <row r="101" spans="1:27" s="133" customFormat="1" ht="45" customHeight="1" thickBot="1">
      <c r="A101" s="15" t="s">
        <v>425</v>
      </c>
      <c r="B101" s="2" t="str">
        <f t="shared" si="18"/>
        <v> 65</v>
      </c>
      <c r="C101" s="15" t="s">
        <v>659</v>
      </c>
      <c r="D101" s="20" t="s">
        <v>244</v>
      </c>
      <c r="E101" s="22">
        <v>120</v>
      </c>
      <c r="F101" s="23">
        <v>27</v>
      </c>
      <c r="G101" s="141" t="s">
        <v>448</v>
      </c>
      <c r="H101" s="141"/>
      <c r="I101" s="141"/>
      <c r="J101" s="23">
        <f t="shared" si="19"/>
        <v>3240</v>
      </c>
      <c r="K101" s="23">
        <f t="shared" si="20"/>
        <v>680.4</v>
      </c>
      <c r="L101" s="23">
        <f t="shared" si="21"/>
        <v>3920.4</v>
      </c>
      <c r="M101" s="168" t="s">
        <v>402</v>
      </c>
      <c r="N101" s="131"/>
      <c r="O101" s="131"/>
      <c r="P101" s="131"/>
      <c r="Q101" s="129"/>
      <c r="R101" s="131"/>
      <c r="S101" s="131"/>
      <c r="T101" s="131"/>
      <c r="U101" s="131"/>
      <c r="V101" s="131"/>
      <c r="W101" s="131"/>
      <c r="X101" s="131"/>
      <c r="Y101" s="131"/>
      <c r="Z101" s="131"/>
      <c r="AA101" s="131"/>
    </row>
    <row r="102" spans="1:27" s="133" customFormat="1" ht="51" customHeight="1" thickBot="1">
      <c r="A102" s="15" t="s">
        <v>425</v>
      </c>
      <c r="B102" s="2" t="str">
        <f t="shared" si="18"/>
        <v> 65</v>
      </c>
      <c r="C102" s="15" t="s">
        <v>660</v>
      </c>
      <c r="D102" s="20" t="s">
        <v>245</v>
      </c>
      <c r="E102" s="22">
        <v>600</v>
      </c>
      <c r="F102" s="23">
        <v>27</v>
      </c>
      <c r="G102" s="141" t="s">
        <v>448</v>
      </c>
      <c r="H102" s="141"/>
      <c r="I102" s="141"/>
      <c r="J102" s="23">
        <f t="shared" si="19"/>
        <v>16200</v>
      </c>
      <c r="K102" s="23">
        <f t="shared" si="20"/>
        <v>3402</v>
      </c>
      <c r="L102" s="23">
        <f t="shared" si="21"/>
        <v>19602</v>
      </c>
      <c r="M102" s="168"/>
      <c r="N102" s="131"/>
      <c r="O102" s="131"/>
      <c r="P102" s="131"/>
      <c r="Q102" s="129"/>
      <c r="R102" s="131"/>
      <c r="S102" s="131"/>
      <c r="T102" s="131"/>
      <c r="U102" s="131"/>
      <c r="V102" s="131"/>
      <c r="W102" s="131"/>
      <c r="X102" s="131"/>
      <c r="Y102" s="131"/>
      <c r="Z102" s="131"/>
      <c r="AA102" s="131"/>
    </row>
    <row r="103" spans="1:27" s="133" customFormat="1" ht="56.25" customHeight="1" thickBot="1">
      <c r="A103" s="15" t="s">
        <v>425</v>
      </c>
      <c r="B103" s="2" t="str">
        <f t="shared" si="18"/>
        <v> 65</v>
      </c>
      <c r="C103" s="15" t="s">
        <v>661</v>
      </c>
      <c r="D103" s="20" t="s">
        <v>246</v>
      </c>
      <c r="E103" s="22">
        <v>450</v>
      </c>
      <c r="F103" s="23">
        <v>27</v>
      </c>
      <c r="G103" s="141" t="s">
        <v>448</v>
      </c>
      <c r="H103" s="141"/>
      <c r="I103" s="141"/>
      <c r="J103" s="23">
        <f t="shared" si="19"/>
        <v>12150</v>
      </c>
      <c r="K103" s="23">
        <f t="shared" si="20"/>
        <v>2551.5</v>
      </c>
      <c r="L103" s="23">
        <f t="shared" si="21"/>
        <v>14701.5</v>
      </c>
      <c r="M103" s="168"/>
      <c r="N103" s="131"/>
      <c r="O103" s="131"/>
      <c r="P103" s="131"/>
      <c r="Q103" s="129"/>
      <c r="R103" s="131"/>
      <c r="S103" s="131"/>
      <c r="T103" s="131"/>
      <c r="U103" s="131"/>
      <c r="V103" s="131"/>
      <c r="W103" s="131"/>
      <c r="X103" s="131"/>
      <c r="Y103" s="131"/>
      <c r="Z103" s="131"/>
      <c r="AA103" s="131"/>
    </row>
    <row r="104" spans="1:27" s="133" customFormat="1" ht="51" customHeight="1" thickBot="1">
      <c r="A104" s="15" t="s">
        <v>490</v>
      </c>
      <c r="B104" s="2" t="str">
        <f t="shared" si="18"/>
        <v> 68</v>
      </c>
      <c r="C104" s="15"/>
      <c r="D104" s="20" t="s">
        <v>236</v>
      </c>
      <c r="E104" s="22">
        <v>30000</v>
      </c>
      <c r="F104" s="23">
        <v>0.512</v>
      </c>
      <c r="G104" s="141" t="s">
        <v>235</v>
      </c>
      <c r="H104" s="147" t="s">
        <v>89</v>
      </c>
      <c r="I104" s="149" t="s">
        <v>91</v>
      </c>
      <c r="J104" s="23">
        <f t="shared" si="19"/>
        <v>15360</v>
      </c>
      <c r="K104" s="23">
        <f aca="true" t="shared" si="22" ref="K104:K113">J104*21%</f>
        <v>3225.6</v>
      </c>
      <c r="L104" s="23">
        <f aca="true" t="shared" si="23" ref="L104:L113">J104+K104</f>
        <v>18585.6</v>
      </c>
      <c r="M104" s="81" t="s">
        <v>403</v>
      </c>
      <c r="N104" s="131"/>
      <c r="O104" s="131"/>
      <c r="P104" s="131"/>
      <c r="Q104" s="129"/>
      <c r="R104" s="131"/>
      <c r="S104" s="131"/>
      <c r="T104" s="131"/>
      <c r="U104" s="131"/>
      <c r="V104" s="131"/>
      <c r="W104" s="131"/>
      <c r="X104" s="131"/>
      <c r="Y104" s="131"/>
      <c r="Z104" s="131"/>
      <c r="AA104" s="131"/>
    </row>
    <row r="105" spans="1:27" s="133" customFormat="1" ht="51.75" customHeight="1" thickBot="1">
      <c r="A105" s="15" t="s">
        <v>495</v>
      </c>
      <c r="B105" s="2" t="str">
        <f t="shared" si="18"/>
        <v> 70</v>
      </c>
      <c r="C105" s="15"/>
      <c r="D105" s="20" t="s">
        <v>247</v>
      </c>
      <c r="E105" s="22">
        <v>240</v>
      </c>
      <c r="F105" s="23">
        <v>15</v>
      </c>
      <c r="G105" s="141" t="s">
        <v>248</v>
      </c>
      <c r="H105" s="146" t="s">
        <v>92</v>
      </c>
      <c r="I105" s="147" t="s">
        <v>93</v>
      </c>
      <c r="J105" s="23">
        <f t="shared" si="19"/>
        <v>3600</v>
      </c>
      <c r="K105" s="23">
        <f t="shared" si="22"/>
        <v>756</v>
      </c>
      <c r="L105" s="23">
        <f t="shared" si="23"/>
        <v>4356</v>
      </c>
      <c r="M105" s="81" t="s">
        <v>404</v>
      </c>
      <c r="N105" s="131"/>
      <c r="O105" s="131"/>
      <c r="P105" s="131"/>
      <c r="Q105" s="129"/>
      <c r="R105" s="131"/>
      <c r="S105" s="131"/>
      <c r="T105" s="131"/>
      <c r="U105" s="131"/>
      <c r="V105" s="131"/>
      <c r="W105" s="131"/>
      <c r="X105" s="131"/>
      <c r="Y105" s="131"/>
      <c r="Z105" s="131"/>
      <c r="AA105" s="131"/>
    </row>
    <row r="106" spans="1:27" s="133" customFormat="1" ht="45" customHeight="1" thickBot="1">
      <c r="A106" s="15" t="s">
        <v>500</v>
      </c>
      <c r="B106" s="2" t="str">
        <f t="shared" si="18"/>
        <v> 72</v>
      </c>
      <c r="C106" s="15"/>
      <c r="D106" s="20" t="s">
        <v>252</v>
      </c>
      <c r="E106" s="22">
        <v>690</v>
      </c>
      <c r="F106" s="23">
        <v>21</v>
      </c>
      <c r="G106" s="141" t="s">
        <v>253</v>
      </c>
      <c r="H106" s="147" t="s">
        <v>94</v>
      </c>
      <c r="I106" s="141">
        <v>2610050920</v>
      </c>
      <c r="J106" s="23">
        <f t="shared" si="19"/>
        <v>14490</v>
      </c>
      <c r="K106" s="23">
        <f t="shared" si="22"/>
        <v>3042.9</v>
      </c>
      <c r="L106" s="23">
        <f t="shared" si="23"/>
        <v>17532.9</v>
      </c>
      <c r="M106" s="81" t="s">
        <v>405</v>
      </c>
      <c r="N106" s="131"/>
      <c r="O106" s="131"/>
      <c r="P106" s="131"/>
      <c r="Q106" s="129"/>
      <c r="R106" s="131"/>
      <c r="S106" s="131"/>
      <c r="T106" s="131"/>
      <c r="U106" s="131"/>
      <c r="V106" s="131"/>
      <c r="W106" s="131"/>
      <c r="X106" s="131"/>
      <c r="Y106" s="131"/>
      <c r="Z106" s="131"/>
      <c r="AA106" s="131"/>
    </row>
    <row r="107" spans="1:27" s="133" customFormat="1" ht="66" customHeight="1" thickBot="1">
      <c r="A107" s="15" t="s">
        <v>502</v>
      </c>
      <c r="B107" s="2" t="str">
        <f t="shared" si="18"/>
        <v> 73</v>
      </c>
      <c r="C107" s="15" t="s">
        <v>657</v>
      </c>
      <c r="D107" s="20" t="s">
        <v>160</v>
      </c>
      <c r="E107" s="22">
        <v>300</v>
      </c>
      <c r="F107" s="23">
        <v>285</v>
      </c>
      <c r="G107" s="141" t="s">
        <v>773</v>
      </c>
      <c r="H107" s="141"/>
      <c r="I107" s="141"/>
      <c r="J107" s="23">
        <f t="shared" si="19"/>
        <v>85500</v>
      </c>
      <c r="K107" s="23">
        <f t="shared" si="22"/>
        <v>17955</v>
      </c>
      <c r="L107" s="23">
        <f t="shared" si="23"/>
        <v>103455</v>
      </c>
      <c r="M107" s="168" t="s">
        <v>406</v>
      </c>
      <c r="N107" s="131"/>
      <c r="O107" s="131"/>
      <c r="P107" s="131"/>
      <c r="Q107" s="129"/>
      <c r="R107" s="131"/>
      <c r="S107" s="131"/>
      <c r="T107" s="131"/>
      <c r="U107" s="131"/>
      <c r="V107" s="131"/>
      <c r="W107" s="131"/>
      <c r="X107" s="131"/>
      <c r="Y107" s="131"/>
      <c r="Z107" s="131"/>
      <c r="AA107" s="131"/>
    </row>
    <row r="108" spans="1:27" s="133" customFormat="1" ht="58.5" customHeight="1" thickBot="1">
      <c r="A108" s="15" t="s">
        <v>502</v>
      </c>
      <c r="B108" s="2" t="str">
        <f t="shared" si="18"/>
        <v> 73</v>
      </c>
      <c r="C108" s="15" t="s">
        <v>659</v>
      </c>
      <c r="D108" s="20" t="s">
        <v>162</v>
      </c>
      <c r="E108" s="22">
        <v>300</v>
      </c>
      <c r="F108" s="23">
        <v>90</v>
      </c>
      <c r="G108" s="141" t="s">
        <v>773</v>
      </c>
      <c r="H108" s="141"/>
      <c r="I108" s="141"/>
      <c r="J108" s="23">
        <f t="shared" si="19"/>
        <v>27000</v>
      </c>
      <c r="K108" s="23">
        <f t="shared" si="22"/>
        <v>5670</v>
      </c>
      <c r="L108" s="23">
        <f t="shared" si="23"/>
        <v>32670</v>
      </c>
      <c r="M108" s="168"/>
      <c r="N108" s="131"/>
      <c r="O108" s="131"/>
      <c r="P108" s="131"/>
      <c r="Q108" s="129"/>
      <c r="R108" s="131"/>
      <c r="S108" s="131"/>
      <c r="T108" s="131"/>
      <c r="U108" s="131"/>
      <c r="V108" s="131"/>
      <c r="W108" s="131"/>
      <c r="X108" s="131"/>
      <c r="Y108" s="131"/>
      <c r="Z108" s="131"/>
      <c r="AA108" s="131"/>
    </row>
    <row r="109" spans="1:27" s="133" customFormat="1" ht="45" customHeight="1" thickBot="1">
      <c r="A109" s="15" t="s">
        <v>502</v>
      </c>
      <c r="B109" s="2" t="str">
        <f t="shared" si="18"/>
        <v> 73</v>
      </c>
      <c r="C109" s="15" t="s">
        <v>660</v>
      </c>
      <c r="D109" s="20" t="s">
        <v>163</v>
      </c>
      <c r="E109" s="22">
        <v>60</v>
      </c>
      <c r="F109" s="23">
        <v>250</v>
      </c>
      <c r="G109" s="141" t="s">
        <v>773</v>
      </c>
      <c r="H109" s="141"/>
      <c r="I109" s="141"/>
      <c r="J109" s="23">
        <f t="shared" si="19"/>
        <v>15000</v>
      </c>
      <c r="K109" s="23">
        <f t="shared" si="22"/>
        <v>3150</v>
      </c>
      <c r="L109" s="23">
        <f t="shared" si="23"/>
        <v>18150</v>
      </c>
      <c r="M109" s="168"/>
      <c r="N109" s="131"/>
      <c r="O109" s="131"/>
      <c r="P109" s="131"/>
      <c r="Q109" s="129"/>
      <c r="R109" s="131"/>
      <c r="S109" s="131"/>
      <c r="T109" s="131"/>
      <c r="U109" s="131"/>
      <c r="V109" s="131"/>
      <c r="W109" s="131"/>
      <c r="X109" s="131"/>
      <c r="Y109" s="131"/>
      <c r="Z109" s="131"/>
      <c r="AA109" s="131"/>
    </row>
    <row r="110" spans="1:27" s="133" customFormat="1" ht="78" customHeight="1" thickBot="1">
      <c r="A110" s="15" t="s">
        <v>521</v>
      </c>
      <c r="B110" s="2" t="str">
        <f t="shared" si="18"/>
        <v> 77</v>
      </c>
      <c r="C110" s="15"/>
      <c r="D110" s="20" t="s">
        <v>44</v>
      </c>
      <c r="E110" s="22">
        <v>1500</v>
      </c>
      <c r="F110" s="23">
        <v>1.3</v>
      </c>
      <c r="G110" s="141" t="s">
        <v>466</v>
      </c>
      <c r="H110" s="157" t="s">
        <v>72</v>
      </c>
      <c r="I110" s="147" t="s">
        <v>78</v>
      </c>
      <c r="J110" s="23">
        <f t="shared" si="19"/>
        <v>1950</v>
      </c>
      <c r="K110" s="23">
        <f t="shared" si="22"/>
        <v>409.5</v>
      </c>
      <c r="L110" s="23">
        <f t="shared" si="23"/>
        <v>2359.5</v>
      </c>
      <c r="M110" s="81" t="s">
        <v>407</v>
      </c>
      <c r="N110" s="131"/>
      <c r="O110" s="131"/>
      <c r="P110" s="131"/>
      <c r="Q110" s="129"/>
      <c r="R110" s="131"/>
      <c r="S110" s="131"/>
      <c r="T110" s="131"/>
      <c r="U110" s="131"/>
      <c r="V110" s="131"/>
      <c r="W110" s="131"/>
      <c r="X110" s="131"/>
      <c r="Y110" s="131"/>
      <c r="Z110" s="131"/>
      <c r="AA110" s="131"/>
    </row>
    <row r="111" spans="1:27" s="133" customFormat="1" ht="69.75" customHeight="1" thickBot="1">
      <c r="A111" s="15" t="s">
        <v>522</v>
      </c>
      <c r="B111" s="2" t="str">
        <f t="shared" si="18"/>
        <v> 78</v>
      </c>
      <c r="C111" s="15"/>
      <c r="D111" s="20" t="s">
        <v>145</v>
      </c>
      <c r="E111" s="22">
        <v>150</v>
      </c>
      <c r="F111" s="23">
        <v>14</v>
      </c>
      <c r="G111" s="141" t="s">
        <v>248</v>
      </c>
      <c r="H111" s="141"/>
      <c r="I111" s="141"/>
      <c r="J111" s="23">
        <f t="shared" si="19"/>
        <v>2100</v>
      </c>
      <c r="K111" s="23">
        <f t="shared" si="22"/>
        <v>441</v>
      </c>
      <c r="L111" s="23">
        <f t="shared" si="23"/>
        <v>2541</v>
      </c>
      <c r="M111" s="81" t="s">
        <v>408</v>
      </c>
      <c r="N111" s="131"/>
      <c r="O111" s="131"/>
      <c r="P111" s="131"/>
      <c r="Q111" s="129"/>
      <c r="R111" s="131"/>
      <c r="S111" s="131"/>
      <c r="T111" s="131"/>
      <c r="U111" s="131"/>
      <c r="V111" s="131"/>
      <c r="W111" s="131"/>
      <c r="X111" s="131"/>
      <c r="Y111" s="131"/>
      <c r="Z111" s="131"/>
      <c r="AA111" s="131"/>
    </row>
    <row r="112" spans="1:27" s="133" customFormat="1" ht="54" customHeight="1" thickBot="1">
      <c r="A112" s="15" t="s">
        <v>639</v>
      </c>
      <c r="B112" s="2" t="str">
        <f>MID(A112,6,4)</f>
        <v>  79</v>
      </c>
      <c r="C112" s="15"/>
      <c r="D112" s="20" t="s">
        <v>768</v>
      </c>
      <c r="E112" s="22">
        <v>6600</v>
      </c>
      <c r="F112" s="23">
        <v>1.18</v>
      </c>
      <c r="G112" s="141" t="s">
        <v>769</v>
      </c>
      <c r="H112" s="141"/>
      <c r="I112" s="141"/>
      <c r="J112" s="23">
        <f t="shared" si="19"/>
        <v>7788</v>
      </c>
      <c r="K112" s="23">
        <f t="shared" si="22"/>
        <v>1635.48</v>
      </c>
      <c r="L112" s="23">
        <f t="shared" si="23"/>
        <v>9423.48</v>
      </c>
      <c r="M112" s="143" t="s">
        <v>412</v>
      </c>
      <c r="N112" s="131"/>
      <c r="O112" s="131"/>
      <c r="P112" s="131"/>
      <c r="Q112" s="129"/>
      <c r="R112" s="131"/>
      <c r="S112" s="131"/>
      <c r="T112" s="131"/>
      <c r="U112" s="131"/>
      <c r="V112" s="131"/>
      <c r="W112" s="131"/>
      <c r="X112" s="131"/>
      <c r="Y112" s="131"/>
      <c r="Z112" s="131"/>
      <c r="AA112" s="131"/>
    </row>
    <row r="113" spans="9:27" ht="15">
      <c r="I113" s="160" t="s">
        <v>63</v>
      </c>
      <c r="J113" s="161">
        <f>SUM(J2:J112)</f>
        <v>1183468.14</v>
      </c>
      <c r="K113" s="11">
        <f t="shared" si="22"/>
        <v>248528.30939999997</v>
      </c>
      <c r="L113" s="11">
        <f t="shared" si="23"/>
        <v>1431996.4493999998</v>
      </c>
      <c r="M113" s="131"/>
      <c r="N113" s="131"/>
      <c r="O113" s="131"/>
      <c r="P113" s="131"/>
      <c r="Q113" s="129"/>
      <c r="R113" s="131"/>
      <c r="S113" s="131"/>
      <c r="T113" s="131"/>
      <c r="U113" s="131"/>
      <c r="V113" s="131"/>
      <c r="W113" s="131"/>
      <c r="X113" s="131"/>
      <c r="Y113" s="131"/>
      <c r="Z113" s="131"/>
      <c r="AA113" s="131"/>
    </row>
    <row r="114" spans="13:27" ht="15">
      <c r="M114" s="131"/>
      <c r="N114" s="131"/>
      <c r="O114" s="131"/>
      <c r="P114" s="131"/>
      <c r="Q114" s="129"/>
      <c r="R114" s="131"/>
      <c r="S114" s="131"/>
      <c r="T114" s="131"/>
      <c r="U114" s="131"/>
      <c r="V114" s="131"/>
      <c r="W114" s="131"/>
      <c r="X114" s="131"/>
      <c r="Y114" s="131"/>
      <c r="Z114" s="131"/>
      <c r="AA114" s="131"/>
    </row>
    <row r="115" spans="13:27" ht="0.75" customHeight="1">
      <c r="M115" s="131"/>
      <c r="N115" s="131"/>
      <c r="O115" s="131"/>
      <c r="P115" s="131"/>
      <c r="Q115" s="129"/>
      <c r="R115" s="131"/>
      <c r="S115" s="131"/>
      <c r="T115" s="131"/>
      <c r="U115" s="131"/>
      <c r="V115" s="131"/>
      <c r="W115" s="131"/>
      <c r="X115" s="131"/>
      <c r="Y115" s="131"/>
      <c r="Z115" s="131"/>
      <c r="AA115" s="131"/>
    </row>
    <row r="116" spans="13:27" ht="116.25" customHeight="1">
      <c r="M116" s="131"/>
      <c r="N116" s="131"/>
      <c r="O116" s="131"/>
      <c r="P116" s="131"/>
      <c r="Q116" s="129"/>
      <c r="R116" s="131"/>
      <c r="S116" s="131"/>
      <c r="T116" s="131"/>
      <c r="U116" s="131"/>
      <c r="V116" s="131"/>
      <c r="W116" s="131"/>
      <c r="X116" s="131"/>
      <c r="Y116" s="131"/>
      <c r="Z116" s="131"/>
      <c r="AA116" s="131"/>
    </row>
    <row r="117" spans="13:27" ht="15">
      <c r="M117" s="131"/>
      <c r="N117" s="131"/>
      <c r="O117" s="131"/>
      <c r="P117" s="131"/>
      <c r="Q117" s="129"/>
      <c r="R117" s="131"/>
      <c r="S117" s="131"/>
      <c r="T117" s="131"/>
      <c r="U117" s="131"/>
      <c r="V117" s="131"/>
      <c r="W117" s="131"/>
      <c r="X117" s="131"/>
      <c r="Y117" s="131"/>
      <c r="Z117" s="131"/>
      <c r="AA117" s="131"/>
    </row>
    <row r="118" spans="13:27" ht="15">
      <c r="M118" s="131"/>
      <c r="N118" s="131"/>
      <c r="O118" s="131"/>
      <c r="P118" s="131"/>
      <c r="Q118" s="129"/>
      <c r="R118" s="131"/>
      <c r="S118" s="131"/>
      <c r="T118" s="131"/>
      <c r="U118" s="131"/>
      <c r="V118" s="131"/>
      <c r="W118" s="131"/>
      <c r="X118" s="131"/>
      <c r="Y118" s="131"/>
      <c r="Z118" s="131"/>
      <c r="AA118" s="131"/>
    </row>
    <row r="119" spans="13:27" ht="15">
      <c r="M119" s="131"/>
      <c r="N119" s="131"/>
      <c r="O119" s="131"/>
      <c r="P119" s="131"/>
      <c r="Q119" s="129"/>
      <c r="R119" s="131"/>
      <c r="S119" s="131"/>
      <c r="T119" s="131"/>
      <c r="U119" s="131"/>
      <c r="V119" s="131"/>
      <c r="W119" s="131"/>
      <c r="X119" s="131"/>
      <c r="Y119" s="131"/>
      <c r="Z119" s="131"/>
      <c r="AA119" s="131"/>
    </row>
    <row r="120" spans="13:27" ht="15">
      <c r="M120" s="131"/>
      <c r="N120" s="131"/>
      <c r="O120" s="131"/>
      <c r="P120" s="131"/>
      <c r="Q120" s="129"/>
      <c r="R120" s="131"/>
      <c r="S120" s="131"/>
      <c r="T120" s="131"/>
      <c r="U120" s="131"/>
      <c r="V120" s="131"/>
      <c r="W120" s="131"/>
      <c r="X120" s="131"/>
      <c r="Y120" s="131"/>
      <c r="Z120" s="131"/>
      <c r="AA120" s="131"/>
    </row>
    <row r="121" spans="13:27" ht="15">
      <c r="M121" s="131"/>
      <c r="N121" s="131"/>
      <c r="O121" s="131"/>
      <c r="P121" s="131"/>
      <c r="Q121" s="129"/>
      <c r="R121" s="131"/>
      <c r="S121" s="131"/>
      <c r="T121" s="131"/>
      <c r="U121" s="131"/>
      <c r="V121" s="131"/>
      <c r="W121" s="131"/>
      <c r="X121" s="131"/>
      <c r="Y121" s="131"/>
      <c r="Z121" s="131"/>
      <c r="AA121" s="131"/>
    </row>
    <row r="122" spans="13:27" ht="118.5" customHeight="1">
      <c r="M122" s="131"/>
      <c r="N122" s="131"/>
      <c r="O122" s="131"/>
      <c r="P122" s="131"/>
      <c r="Q122" s="129"/>
      <c r="R122" s="131"/>
      <c r="S122" s="131"/>
      <c r="T122" s="131"/>
      <c r="U122" s="131"/>
      <c r="V122" s="131"/>
      <c r="W122" s="131"/>
      <c r="X122" s="131"/>
      <c r="Y122" s="131"/>
      <c r="Z122" s="131"/>
      <c r="AA122" s="131"/>
    </row>
    <row r="123" spans="13:27" ht="92.25" customHeight="1">
      <c r="M123" s="131"/>
      <c r="N123" s="131"/>
      <c r="O123" s="131"/>
      <c r="P123" s="131"/>
      <c r="Q123" s="129"/>
      <c r="R123" s="131"/>
      <c r="S123" s="131"/>
      <c r="T123" s="131"/>
      <c r="U123" s="131"/>
      <c r="V123" s="131"/>
      <c r="W123" s="131"/>
      <c r="X123" s="131"/>
      <c r="Y123" s="131"/>
      <c r="Z123" s="131"/>
      <c r="AA123" s="131"/>
    </row>
    <row r="124" spans="13:27" ht="15">
      <c r="M124" s="131"/>
      <c r="N124" s="131"/>
      <c r="O124" s="131"/>
      <c r="P124" s="131"/>
      <c r="Q124" s="129"/>
      <c r="R124" s="131"/>
      <c r="S124" s="131"/>
      <c r="T124" s="131"/>
      <c r="U124" s="131"/>
      <c r="V124" s="131"/>
      <c r="W124" s="131"/>
      <c r="X124" s="131"/>
      <c r="Y124" s="131"/>
      <c r="Z124" s="131"/>
      <c r="AA124" s="131"/>
    </row>
    <row r="125" spans="13:27" ht="15">
      <c r="M125" s="131"/>
      <c r="N125" s="131"/>
      <c r="O125" s="131"/>
      <c r="P125" s="131"/>
      <c r="Q125" s="129"/>
      <c r="R125" s="131"/>
      <c r="S125" s="131"/>
      <c r="T125" s="131"/>
      <c r="U125" s="131"/>
      <c r="V125" s="131"/>
      <c r="W125" s="131"/>
      <c r="X125" s="131"/>
      <c r="Y125" s="131"/>
      <c r="Z125" s="131"/>
      <c r="AA125" s="131"/>
    </row>
    <row r="126" spans="13:27" ht="15">
      <c r="M126" s="131"/>
      <c r="N126" s="131"/>
      <c r="O126" s="131"/>
      <c r="P126" s="131"/>
      <c r="Q126" s="129"/>
      <c r="R126" s="131"/>
      <c r="S126" s="131"/>
      <c r="T126" s="131"/>
      <c r="U126" s="131"/>
      <c r="V126" s="131"/>
      <c r="W126" s="131"/>
      <c r="X126" s="131"/>
      <c r="Y126" s="131"/>
      <c r="Z126" s="131"/>
      <c r="AA126" s="131"/>
    </row>
    <row r="127" spans="13:27" ht="15">
      <c r="M127" s="131"/>
      <c r="N127" s="131"/>
      <c r="O127" s="131"/>
      <c r="P127" s="131"/>
      <c r="Q127" s="129"/>
      <c r="R127" s="131"/>
      <c r="S127" s="131"/>
      <c r="T127" s="131"/>
      <c r="U127" s="131"/>
      <c r="V127" s="131"/>
      <c r="W127" s="131"/>
      <c r="X127" s="131"/>
      <c r="Y127" s="131"/>
      <c r="Z127" s="131"/>
      <c r="AA127" s="131"/>
    </row>
    <row r="128" spans="13:27" ht="15">
      <c r="M128" s="131"/>
      <c r="N128" s="131"/>
      <c r="O128" s="131"/>
      <c r="P128" s="131"/>
      <c r="Q128" s="129"/>
      <c r="R128" s="131"/>
      <c r="S128" s="131"/>
      <c r="T128" s="131"/>
      <c r="U128" s="131"/>
      <c r="V128" s="131"/>
      <c r="W128" s="131"/>
      <c r="X128" s="131"/>
      <c r="Y128" s="131"/>
      <c r="Z128" s="131"/>
      <c r="AA128" s="131"/>
    </row>
    <row r="129" spans="13:27" ht="15">
      <c r="M129" s="131"/>
      <c r="N129" s="131"/>
      <c r="O129" s="131"/>
      <c r="P129" s="131"/>
      <c r="Q129" s="129"/>
      <c r="R129" s="131"/>
      <c r="S129" s="131"/>
      <c r="T129" s="131"/>
      <c r="U129" s="131"/>
      <c r="V129" s="131"/>
      <c r="W129" s="131"/>
      <c r="X129" s="131"/>
      <c r="Y129" s="131"/>
      <c r="Z129" s="131"/>
      <c r="AA129" s="131"/>
    </row>
    <row r="130" spans="13:27" ht="15">
      <c r="M130" s="131"/>
      <c r="N130" s="131"/>
      <c r="O130" s="131"/>
      <c r="P130" s="131"/>
      <c r="Q130" s="129"/>
      <c r="R130" s="131"/>
      <c r="S130" s="131"/>
      <c r="T130" s="131"/>
      <c r="U130" s="131"/>
      <c r="V130" s="131"/>
      <c r="W130" s="131"/>
      <c r="X130" s="131"/>
      <c r="Y130" s="131"/>
      <c r="Z130" s="131"/>
      <c r="AA130" s="131"/>
    </row>
    <row r="131" spans="13:27" ht="15">
      <c r="M131" s="131"/>
      <c r="N131" s="131"/>
      <c r="O131" s="131"/>
      <c r="P131" s="131"/>
      <c r="Q131" s="129"/>
      <c r="R131" s="131"/>
      <c r="S131" s="131"/>
      <c r="T131" s="131"/>
      <c r="U131" s="131"/>
      <c r="V131" s="131"/>
      <c r="W131" s="131"/>
      <c r="X131" s="131"/>
      <c r="Y131" s="131"/>
      <c r="Z131" s="131"/>
      <c r="AA131" s="131"/>
    </row>
    <row r="132" spans="13:27" ht="15">
      <c r="M132" s="131"/>
      <c r="N132" s="131"/>
      <c r="O132" s="131"/>
      <c r="P132" s="131"/>
      <c r="Q132" s="129"/>
      <c r="R132" s="131"/>
      <c r="S132" s="131"/>
      <c r="T132" s="131"/>
      <c r="U132" s="131"/>
      <c r="V132" s="131"/>
      <c r="W132" s="131"/>
      <c r="X132" s="131"/>
      <c r="Y132" s="131"/>
      <c r="Z132" s="131"/>
      <c r="AA132" s="131"/>
    </row>
    <row r="133" spans="13:27" ht="73.5" customHeight="1">
      <c r="M133" s="131"/>
      <c r="N133" s="131"/>
      <c r="O133" s="131"/>
      <c r="P133" s="131"/>
      <c r="Q133" s="129"/>
      <c r="R133" s="131"/>
      <c r="S133" s="131"/>
      <c r="T133" s="131"/>
      <c r="U133" s="131"/>
      <c r="V133" s="131"/>
      <c r="W133" s="131"/>
      <c r="X133" s="131"/>
      <c r="Y133" s="131"/>
      <c r="Z133" s="131"/>
      <c r="AA133" s="131"/>
    </row>
    <row r="134" spans="13:27" ht="46.5" customHeight="1">
      <c r="M134" s="131"/>
      <c r="N134" s="131"/>
      <c r="O134" s="131"/>
      <c r="P134" s="131"/>
      <c r="Q134" s="129"/>
      <c r="R134" s="131"/>
      <c r="S134" s="131"/>
      <c r="T134" s="131"/>
      <c r="U134" s="131"/>
      <c r="V134" s="131"/>
      <c r="W134" s="131"/>
      <c r="X134" s="131"/>
      <c r="Y134" s="131"/>
      <c r="Z134" s="131"/>
      <c r="AA134" s="131"/>
    </row>
    <row r="135" spans="13:27" ht="15">
      <c r="M135" s="131"/>
      <c r="N135" s="131"/>
      <c r="O135" s="131"/>
      <c r="P135" s="131"/>
      <c r="Q135" s="129"/>
      <c r="R135" s="131"/>
      <c r="S135" s="131"/>
      <c r="T135" s="131"/>
      <c r="U135" s="131"/>
      <c r="V135" s="131"/>
      <c r="W135" s="131"/>
      <c r="X135" s="131"/>
      <c r="Y135" s="131"/>
      <c r="Z135" s="131"/>
      <c r="AA135" s="131"/>
    </row>
    <row r="136" spans="13:27" ht="15">
      <c r="M136" s="131"/>
      <c r="N136" s="131"/>
      <c r="O136" s="131"/>
      <c r="P136" s="131"/>
      <c r="Q136" s="129"/>
      <c r="R136" s="131"/>
      <c r="S136" s="131"/>
      <c r="T136" s="131"/>
      <c r="U136" s="131"/>
      <c r="V136" s="131"/>
      <c r="W136" s="131"/>
      <c r="X136" s="131"/>
      <c r="Y136" s="131"/>
      <c r="Z136" s="131"/>
      <c r="AA136" s="131"/>
    </row>
    <row r="137" spans="13:27" ht="15">
      <c r="M137" s="131"/>
      <c r="N137" s="131"/>
      <c r="O137" s="131"/>
      <c r="P137" s="131"/>
      <c r="Q137" s="129"/>
      <c r="R137" s="131"/>
      <c r="S137" s="131"/>
      <c r="T137" s="131"/>
      <c r="U137" s="131"/>
      <c r="V137" s="131"/>
      <c r="W137" s="131"/>
      <c r="X137" s="131"/>
      <c r="Y137" s="131"/>
      <c r="Z137" s="131"/>
      <c r="AA137" s="131"/>
    </row>
    <row r="138" spans="13:27" ht="15">
      <c r="M138" s="131"/>
      <c r="N138" s="131"/>
      <c r="O138" s="131"/>
      <c r="P138" s="131"/>
      <c r="Q138" s="129"/>
      <c r="R138" s="131"/>
      <c r="S138" s="131"/>
      <c r="T138" s="131"/>
      <c r="U138" s="131"/>
      <c r="V138" s="131"/>
      <c r="W138" s="131"/>
      <c r="X138" s="131"/>
      <c r="Y138" s="131"/>
      <c r="Z138" s="131"/>
      <c r="AA138" s="131"/>
    </row>
    <row r="139" spans="13:27" ht="15">
      <c r="M139" s="131"/>
      <c r="N139" s="131"/>
      <c r="O139" s="131"/>
      <c r="P139" s="131"/>
      <c r="Q139" s="129"/>
      <c r="R139" s="131"/>
      <c r="S139" s="131"/>
      <c r="T139" s="131"/>
      <c r="U139" s="131"/>
      <c r="V139" s="131"/>
      <c r="W139" s="131"/>
      <c r="X139" s="131"/>
      <c r="Y139" s="131"/>
      <c r="Z139" s="131"/>
      <c r="AA139" s="131"/>
    </row>
    <row r="140" spans="13:27" ht="26.25" customHeight="1">
      <c r="M140" s="131"/>
      <c r="N140" s="131"/>
      <c r="O140" s="131"/>
      <c r="P140" s="131"/>
      <c r="Q140" s="129"/>
      <c r="R140" s="131"/>
      <c r="S140" s="131"/>
      <c r="T140" s="131"/>
      <c r="U140" s="131"/>
      <c r="V140" s="131"/>
      <c r="W140" s="131"/>
      <c r="X140" s="131"/>
      <c r="Y140" s="131"/>
      <c r="Z140" s="131"/>
      <c r="AA140" s="131"/>
    </row>
    <row r="141" spans="13:27" ht="15">
      <c r="M141" s="131"/>
      <c r="N141" s="131"/>
      <c r="O141" s="131"/>
      <c r="P141" s="131"/>
      <c r="Q141" s="129"/>
      <c r="R141" s="131"/>
      <c r="S141" s="131"/>
      <c r="T141" s="131"/>
      <c r="U141" s="131"/>
      <c r="V141" s="131"/>
      <c r="W141" s="131"/>
      <c r="X141" s="131"/>
      <c r="Y141" s="131"/>
      <c r="Z141" s="131"/>
      <c r="AA141" s="131"/>
    </row>
    <row r="142" spans="13:27" ht="15">
      <c r="M142" s="131"/>
      <c r="N142" s="131"/>
      <c r="O142" s="131"/>
      <c r="P142" s="131"/>
      <c r="Q142" s="129"/>
      <c r="R142" s="131"/>
      <c r="S142" s="131"/>
      <c r="T142" s="131"/>
      <c r="U142" s="131"/>
      <c r="V142" s="131"/>
      <c r="W142" s="131"/>
      <c r="X142" s="131"/>
      <c r="Y142" s="131"/>
      <c r="Z142" s="131"/>
      <c r="AA142" s="131"/>
    </row>
    <row r="143" spans="13:27" ht="15">
      <c r="M143" s="131"/>
      <c r="N143" s="131"/>
      <c r="O143" s="131"/>
      <c r="P143" s="131"/>
      <c r="Q143" s="129"/>
      <c r="R143" s="131"/>
      <c r="S143" s="131"/>
      <c r="T143" s="131"/>
      <c r="U143" s="131"/>
      <c r="V143" s="131"/>
      <c r="W143" s="131"/>
      <c r="X143" s="131"/>
      <c r="Y143" s="131"/>
      <c r="Z143" s="131"/>
      <c r="AA143" s="131"/>
    </row>
    <row r="144" spans="13:27" ht="15">
      <c r="M144" s="131"/>
      <c r="N144" s="131"/>
      <c r="O144" s="131"/>
      <c r="P144" s="131"/>
      <c r="Q144" s="129"/>
      <c r="R144" s="131"/>
      <c r="S144" s="131"/>
      <c r="T144" s="131"/>
      <c r="U144" s="131"/>
      <c r="V144" s="131"/>
      <c r="W144" s="131"/>
      <c r="X144" s="131"/>
      <c r="Y144" s="131"/>
      <c r="Z144" s="131"/>
      <c r="AA144" s="131"/>
    </row>
    <row r="145" spans="13:27" ht="15">
      <c r="M145" s="131"/>
      <c r="N145" s="131"/>
      <c r="O145" s="131"/>
      <c r="P145" s="131"/>
      <c r="Q145" s="129"/>
      <c r="R145" s="131"/>
      <c r="S145" s="131"/>
      <c r="T145" s="131"/>
      <c r="U145" s="131"/>
      <c r="V145" s="131"/>
      <c r="W145" s="131"/>
      <c r="X145" s="131"/>
      <c r="Y145" s="131"/>
      <c r="Z145" s="131"/>
      <c r="AA145" s="131"/>
    </row>
    <row r="146" spans="13:27" ht="15">
      <c r="M146" s="131"/>
      <c r="N146" s="131"/>
      <c r="O146" s="131"/>
      <c r="P146" s="131"/>
      <c r="Q146" s="129"/>
      <c r="R146" s="131"/>
      <c r="S146" s="131"/>
      <c r="T146" s="131"/>
      <c r="U146" s="131"/>
      <c r="V146" s="131"/>
      <c r="W146" s="131"/>
      <c r="X146" s="131"/>
      <c r="Y146" s="131"/>
      <c r="Z146" s="131"/>
      <c r="AA146" s="131"/>
    </row>
    <row r="147" spans="13:27" ht="15">
      <c r="M147" s="131"/>
      <c r="N147" s="131"/>
      <c r="O147" s="131"/>
      <c r="P147" s="131"/>
      <c r="Q147" s="129"/>
      <c r="R147" s="131"/>
      <c r="S147" s="131"/>
      <c r="T147" s="131"/>
      <c r="U147" s="131"/>
      <c r="V147" s="131"/>
      <c r="W147" s="131"/>
      <c r="X147" s="131"/>
      <c r="Y147" s="131"/>
      <c r="Z147" s="131"/>
      <c r="AA147" s="131"/>
    </row>
    <row r="148" spans="13:27" ht="15">
      <c r="M148" s="131"/>
      <c r="N148" s="131"/>
      <c r="O148" s="131"/>
      <c r="P148" s="131"/>
      <c r="Q148" s="129"/>
      <c r="R148" s="131"/>
      <c r="S148" s="131"/>
      <c r="T148" s="131"/>
      <c r="U148" s="131"/>
      <c r="V148" s="131"/>
      <c r="W148" s="131"/>
      <c r="X148" s="131"/>
      <c r="Y148" s="131"/>
      <c r="Z148" s="131"/>
      <c r="AA148" s="131"/>
    </row>
    <row r="149" spans="13:27" ht="15">
      <c r="M149" s="131"/>
      <c r="N149" s="131"/>
      <c r="O149" s="131"/>
      <c r="P149" s="131"/>
      <c r="Q149" s="129"/>
      <c r="R149" s="131"/>
      <c r="S149" s="131"/>
      <c r="T149" s="131"/>
      <c r="U149" s="131"/>
      <c r="V149" s="131"/>
      <c r="W149" s="131"/>
      <c r="X149" s="131"/>
      <c r="Y149" s="131"/>
      <c r="Z149" s="131"/>
      <c r="AA149" s="131"/>
    </row>
    <row r="150" spans="13:27" ht="15">
      <c r="M150" s="131"/>
      <c r="N150" s="131"/>
      <c r="O150" s="131"/>
      <c r="P150" s="131"/>
      <c r="Q150" s="129"/>
      <c r="R150" s="131"/>
      <c r="S150" s="131"/>
      <c r="T150" s="131"/>
      <c r="U150" s="131"/>
      <c r="V150" s="131"/>
      <c r="W150" s="131"/>
      <c r="X150" s="131"/>
      <c r="Y150" s="131"/>
      <c r="Z150" s="131"/>
      <c r="AA150" s="131"/>
    </row>
    <row r="151" spans="13:27" ht="15">
      <c r="M151" s="131"/>
      <c r="N151" s="131"/>
      <c r="O151" s="131"/>
      <c r="P151" s="131"/>
      <c r="Q151" s="129"/>
      <c r="R151" s="131"/>
      <c r="S151" s="131"/>
      <c r="T151" s="131"/>
      <c r="U151" s="131"/>
      <c r="V151" s="131"/>
      <c r="W151" s="131"/>
      <c r="X151" s="131"/>
      <c r="Y151" s="131"/>
      <c r="Z151" s="131"/>
      <c r="AA151" s="131"/>
    </row>
    <row r="152" spans="13:27" ht="15">
      <c r="M152" s="131"/>
      <c r="N152" s="131"/>
      <c r="O152" s="131"/>
      <c r="P152" s="131"/>
      <c r="Q152" s="129"/>
      <c r="R152" s="131"/>
      <c r="S152" s="131"/>
      <c r="T152" s="131"/>
      <c r="U152" s="131"/>
      <c r="V152" s="131"/>
      <c r="W152" s="131"/>
      <c r="X152" s="131"/>
      <c r="Y152" s="131"/>
      <c r="Z152" s="131"/>
      <c r="AA152" s="131"/>
    </row>
    <row r="153" spans="13:27" ht="15">
      <c r="M153" s="131"/>
      <c r="N153" s="131"/>
      <c r="O153" s="131"/>
      <c r="P153" s="131"/>
      <c r="Q153" s="129"/>
      <c r="R153" s="131"/>
      <c r="S153" s="131"/>
      <c r="T153" s="131"/>
      <c r="U153" s="131"/>
      <c r="V153" s="131"/>
      <c r="W153" s="131"/>
      <c r="X153" s="131"/>
      <c r="Y153" s="131"/>
      <c r="Z153" s="131"/>
      <c r="AA153" s="131"/>
    </row>
    <row r="154" spans="13:27" ht="15">
      <c r="M154" s="131"/>
      <c r="N154" s="131"/>
      <c r="O154" s="131"/>
      <c r="P154" s="131"/>
      <c r="Q154" s="129"/>
      <c r="R154" s="131"/>
      <c r="S154" s="131"/>
      <c r="T154" s="131"/>
      <c r="U154" s="131"/>
      <c r="V154" s="131"/>
      <c r="W154" s="131"/>
      <c r="X154" s="131"/>
      <c r="Y154" s="131"/>
      <c r="Z154" s="131"/>
      <c r="AA154" s="131"/>
    </row>
    <row r="155" spans="13:27" ht="15">
      <c r="M155" s="131"/>
      <c r="N155" s="131"/>
      <c r="O155" s="131"/>
      <c r="P155" s="131"/>
      <c r="Q155" s="129"/>
      <c r="R155" s="131"/>
      <c r="S155" s="131"/>
      <c r="T155" s="131"/>
      <c r="U155" s="131"/>
      <c r="V155" s="131"/>
      <c r="W155" s="131"/>
      <c r="X155" s="131"/>
      <c r="Y155" s="131"/>
      <c r="Z155" s="131"/>
      <c r="AA155" s="131"/>
    </row>
    <row r="156" spans="13:27" ht="15">
      <c r="M156" s="131"/>
      <c r="N156" s="131"/>
      <c r="O156" s="131"/>
      <c r="P156" s="131"/>
      <c r="Q156" s="129"/>
      <c r="R156" s="131"/>
      <c r="S156" s="131"/>
      <c r="T156" s="131"/>
      <c r="U156" s="131"/>
      <c r="V156" s="131"/>
      <c r="W156" s="131"/>
      <c r="X156" s="131"/>
      <c r="Y156" s="131"/>
      <c r="Z156" s="131"/>
      <c r="AA156" s="131"/>
    </row>
    <row r="157" spans="13:27" ht="15">
      <c r="M157" s="131"/>
      <c r="N157" s="131"/>
      <c r="O157" s="131"/>
      <c r="P157" s="131"/>
      <c r="Q157" s="129"/>
      <c r="R157" s="131"/>
      <c r="S157" s="131"/>
      <c r="T157" s="131"/>
      <c r="U157" s="131"/>
      <c r="V157" s="131"/>
      <c r="W157" s="131"/>
      <c r="X157" s="131"/>
      <c r="Y157" s="131"/>
      <c r="Z157" s="131"/>
      <c r="AA157" s="131"/>
    </row>
    <row r="158" spans="13:27" ht="15">
      <c r="M158" s="131"/>
      <c r="N158" s="131"/>
      <c r="O158" s="131"/>
      <c r="P158" s="131"/>
      <c r="Q158" s="129"/>
      <c r="R158" s="131"/>
      <c r="S158" s="131"/>
      <c r="T158" s="131"/>
      <c r="U158" s="131"/>
      <c r="V158" s="131"/>
      <c r="W158" s="131"/>
      <c r="X158" s="131"/>
      <c r="Y158" s="131"/>
      <c r="Z158" s="131"/>
      <c r="AA158" s="131"/>
    </row>
    <row r="159" spans="13:27" ht="15">
      <c r="M159" s="131"/>
      <c r="N159" s="131"/>
      <c r="O159" s="131"/>
      <c r="P159" s="131"/>
      <c r="Q159" s="129"/>
      <c r="R159" s="131"/>
      <c r="S159" s="131"/>
      <c r="T159" s="131"/>
      <c r="U159" s="131"/>
      <c r="V159" s="131"/>
      <c r="W159" s="131"/>
      <c r="X159" s="131"/>
      <c r="Y159" s="131"/>
      <c r="Z159" s="131"/>
      <c r="AA159" s="131"/>
    </row>
    <row r="160" spans="13:27" ht="15">
      <c r="M160" s="131"/>
      <c r="N160" s="131"/>
      <c r="O160" s="131"/>
      <c r="P160" s="131"/>
      <c r="Q160" s="129"/>
      <c r="R160" s="131"/>
      <c r="S160" s="131"/>
      <c r="T160" s="131"/>
      <c r="U160" s="131"/>
      <c r="V160" s="131"/>
      <c r="W160" s="131"/>
      <c r="X160" s="131"/>
      <c r="Y160" s="131"/>
      <c r="Z160" s="131"/>
      <c r="AA160" s="131"/>
    </row>
    <row r="161" spans="13:27" ht="15">
      <c r="M161" s="131"/>
      <c r="N161" s="131"/>
      <c r="O161" s="131"/>
      <c r="P161" s="131"/>
      <c r="Q161" s="129"/>
      <c r="R161" s="131"/>
      <c r="S161" s="131"/>
      <c r="T161" s="131"/>
      <c r="U161" s="131"/>
      <c r="V161" s="131"/>
      <c r="W161" s="131"/>
      <c r="X161" s="131"/>
      <c r="Y161" s="131"/>
      <c r="Z161" s="131"/>
      <c r="AA161" s="131"/>
    </row>
    <row r="162" spans="13:27" ht="15">
      <c r="M162" s="131"/>
      <c r="N162" s="131"/>
      <c r="O162" s="131"/>
      <c r="P162" s="131"/>
      <c r="Q162" s="129"/>
      <c r="R162" s="131"/>
      <c r="S162" s="131"/>
      <c r="T162" s="131"/>
      <c r="U162" s="131"/>
      <c r="V162" s="131"/>
      <c r="W162" s="131"/>
      <c r="X162" s="131"/>
      <c r="Y162" s="131"/>
      <c r="Z162" s="131"/>
      <c r="AA162" s="131"/>
    </row>
    <row r="163" spans="13:27" ht="15">
      <c r="M163" s="131"/>
      <c r="N163" s="131"/>
      <c r="O163" s="131"/>
      <c r="P163" s="131"/>
      <c r="Q163" s="129"/>
      <c r="R163" s="131"/>
      <c r="S163" s="131"/>
      <c r="T163" s="131"/>
      <c r="U163" s="131"/>
      <c r="V163" s="131"/>
      <c r="W163" s="131"/>
      <c r="X163" s="131"/>
      <c r="Y163" s="131"/>
      <c r="Z163" s="131"/>
      <c r="AA163" s="131"/>
    </row>
    <row r="164" spans="13:27" ht="15">
      <c r="M164" s="131"/>
      <c r="N164" s="131"/>
      <c r="O164" s="131"/>
      <c r="P164" s="131"/>
      <c r="Q164" s="129"/>
      <c r="R164" s="131"/>
      <c r="S164" s="131"/>
      <c r="T164" s="131"/>
      <c r="U164" s="131"/>
      <c r="V164" s="131"/>
      <c r="W164" s="131"/>
      <c r="X164" s="131"/>
      <c r="Y164" s="131"/>
      <c r="Z164" s="131"/>
      <c r="AA164" s="131"/>
    </row>
    <row r="165" spans="13:27" ht="15">
      <c r="M165" s="131"/>
      <c r="N165" s="131"/>
      <c r="O165" s="131"/>
      <c r="P165" s="131"/>
      <c r="Q165" s="129"/>
      <c r="R165" s="131"/>
      <c r="S165" s="131"/>
      <c r="T165" s="131"/>
      <c r="U165" s="131"/>
      <c r="V165" s="131"/>
      <c r="W165" s="131"/>
      <c r="X165" s="131"/>
      <c r="Y165" s="131"/>
      <c r="Z165" s="131"/>
      <c r="AA165" s="131"/>
    </row>
    <row r="166" spans="13:27" ht="15">
      <c r="M166" s="131"/>
      <c r="N166" s="131"/>
      <c r="O166" s="131"/>
      <c r="P166" s="131"/>
      <c r="Q166" s="129"/>
      <c r="R166" s="131"/>
      <c r="S166" s="131"/>
      <c r="T166" s="131"/>
      <c r="U166" s="131"/>
      <c r="V166" s="131"/>
      <c r="W166" s="131"/>
      <c r="X166" s="131"/>
      <c r="Y166" s="131"/>
      <c r="Z166" s="131"/>
      <c r="AA166" s="131"/>
    </row>
    <row r="167" spans="13:27" ht="15">
      <c r="M167" s="131"/>
      <c r="N167" s="131"/>
      <c r="O167" s="131"/>
      <c r="P167" s="131"/>
      <c r="Q167" s="129"/>
      <c r="R167" s="131"/>
      <c r="S167" s="131"/>
      <c r="T167" s="131"/>
      <c r="U167" s="131"/>
      <c r="V167" s="131"/>
      <c r="W167" s="131"/>
      <c r="X167" s="131"/>
      <c r="Y167" s="131"/>
      <c r="Z167" s="131"/>
      <c r="AA167" s="131"/>
    </row>
    <row r="168" spans="13:27" ht="15">
      <c r="M168" s="131"/>
      <c r="N168" s="131"/>
      <c r="O168" s="131"/>
      <c r="P168" s="131"/>
      <c r="Q168" s="129"/>
      <c r="R168" s="131"/>
      <c r="S168" s="131"/>
      <c r="T168" s="131"/>
      <c r="U168" s="131"/>
      <c r="V168" s="131"/>
      <c r="W168" s="131"/>
      <c r="X168" s="131"/>
      <c r="Y168" s="131"/>
      <c r="Z168" s="131"/>
      <c r="AA168" s="131"/>
    </row>
    <row r="169" spans="13:27" ht="15">
      <c r="M169" s="131"/>
      <c r="N169" s="131"/>
      <c r="O169" s="131"/>
      <c r="P169" s="131"/>
      <c r="Q169" s="129"/>
      <c r="R169" s="131"/>
      <c r="S169" s="131"/>
      <c r="T169" s="131"/>
      <c r="U169" s="131"/>
      <c r="V169" s="131"/>
      <c r="W169" s="131"/>
      <c r="X169" s="131"/>
      <c r="Y169" s="131"/>
      <c r="Z169" s="131"/>
      <c r="AA169" s="131"/>
    </row>
    <row r="170" spans="13:27" ht="15">
      <c r="M170" s="131"/>
      <c r="N170" s="131"/>
      <c r="O170" s="131"/>
      <c r="P170" s="131"/>
      <c r="Q170" s="129"/>
      <c r="R170" s="131"/>
      <c r="S170" s="131"/>
      <c r="T170" s="131"/>
      <c r="U170" s="131"/>
      <c r="V170" s="131"/>
      <c r="W170" s="131"/>
      <c r="X170" s="131"/>
      <c r="Y170" s="131"/>
      <c r="Z170" s="131"/>
      <c r="AA170" s="131"/>
    </row>
    <row r="171" spans="13:27" ht="15">
      <c r="M171" s="131"/>
      <c r="N171" s="131"/>
      <c r="O171" s="131"/>
      <c r="P171" s="131"/>
      <c r="Q171" s="129"/>
      <c r="R171" s="131"/>
      <c r="S171" s="131"/>
      <c r="T171" s="131"/>
      <c r="U171" s="131"/>
      <c r="V171" s="131"/>
      <c r="W171" s="131"/>
      <c r="X171" s="131"/>
      <c r="Y171" s="131"/>
      <c r="Z171" s="131"/>
      <c r="AA171" s="131"/>
    </row>
    <row r="172" spans="13:27" ht="15">
      <c r="M172" s="131"/>
      <c r="N172" s="131"/>
      <c r="O172" s="131"/>
      <c r="P172" s="131"/>
      <c r="Q172" s="129"/>
      <c r="R172" s="131"/>
      <c r="S172" s="131"/>
      <c r="T172" s="131"/>
      <c r="U172" s="131"/>
      <c r="V172" s="131"/>
      <c r="W172" s="131"/>
      <c r="X172" s="131"/>
      <c r="Y172" s="131"/>
      <c r="Z172" s="131"/>
      <c r="AA172" s="131"/>
    </row>
    <row r="173" spans="13:27" ht="15">
      <c r="M173" s="131"/>
      <c r="N173" s="131"/>
      <c r="O173" s="131"/>
      <c r="P173" s="131"/>
      <c r="Q173" s="129"/>
      <c r="R173" s="131"/>
      <c r="S173" s="131"/>
      <c r="T173" s="131"/>
      <c r="U173" s="131"/>
      <c r="V173" s="131"/>
      <c r="W173" s="131"/>
      <c r="X173" s="131"/>
      <c r="Y173" s="131"/>
      <c r="Z173" s="131"/>
      <c r="AA173" s="131"/>
    </row>
    <row r="174" spans="13:27" ht="15">
      <c r="M174" s="131"/>
      <c r="N174" s="131"/>
      <c r="O174" s="131"/>
      <c r="P174" s="131"/>
      <c r="Q174" s="129"/>
      <c r="R174" s="131"/>
      <c r="S174" s="131"/>
      <c r="T174" s="131"/>
      <c r="U174" s="131"/>
      <c r="V174" s="131"/>
      <c r="W174" s="131"/>
      <c r="X174" s="131"/>
      <c r="Y174" s="131"/>
      <c r="Z174" s="131"/>
      <c r="AA174" s="131"/>
    </row>
    <row r="175" spans="13:27" ht="15">
      <c r="M175" s="131"/>
      <c r="N175" s="131"/>
      <c r="O175" s="131"/>
      <c r="P175" s="131"/>
      <c r="Q175" s="129"/>
      <c r="R175" s="131"/>
      <c r="S175" s="131"/>
      <c r="T175" s="131"/>
      <c r="U175" s="131"/>
      <c r="V175" s="131"/>
      <c r="W175" s="131"/>
      <c r="X175" s="131"/>
      <c r="Y175" s="131"/>
      <c r="Z175" s="131"/>
      <c r="AA175" s="131"/>
    </row>
    <row r="176" spans="13:27" ht="15">
      <c r="M176" s="131"/>
      <c r="N176" s="131"/>
      <c r="O176" s="131"/>
      <c r="P176" s="131"/>
      <c r="Q176" s="129"/>
      <c r="R176" s="131"/>
      <c r="S176" s="131"/>
      <c r="T176" s="131"/>
      <c r="U176" s="131"/>
      <c r="V176" s="131"/>
      <c r="W176" s="131"/>
      <c r="X176" s="131"/>
      <c r="Y176" s="131"/>
      <c r="Z176" s="131"/>
      <c r="AA176" s="131"/>
    </row>
    <row r="177" spans="13:27" ht="15">
      <c r="M177" s="131"/>
      <c r="N177" s="131"/>
      <c r="O177" s="131"/>
      <c r="P177" s="131"/>
      <c r="Q177" s="129"/>
      <c r="R177" s="131"/>
      <c r="S177" s="131"/>
      <c r="T177" s="131"/>
      <c r="U177" s="131"/>
      <c r="V177" s="131"/>
      <c r="W177" s="131"/>
      <c r="X177" s="131"/>
      <c r="Y177" s="131"/>
      <c r="Z177" s="131"/>
      <c r="AA177" s="131"/>
    </row>
    <row r="178" spans="13:27" ht="15">
      <c r="M178" s="131"/>
      <c r="N178" s="131"/>
      <c r="O178" s="131"/>
      <c r="P178" s="131"/>
      <c r="Q178" s="129"/>
      <c r="R178" s="131"/>
      <c r="S178" s="131"/>
      <c r="T178" s="131"/>
      <c r="U178" s="131"/>
      <c r="V178" s="131"/>
      <c r="W178" s="131"/>
      <c r="X178" s="131"/>
      <c r="Y178" s="131"/>
      <c r="Z178" s="131"/>
      <c r="AA178" s="131"/>
    </row>
    <row r="179" spans="13:27" ht="15">
      <c r="M179" s="131"/>
      <c r="N179" s="131"/>
      <c r="O179" s="131"/>
      <c r="P179" s="131"/>
      <c r="Q179" s="129"/>
      <c r="R179" s="131"/>
      <c r="S179" s="131"/>
      <c r="T179" s="131"/>
      <c r="U179" s="131"/>
      <c r="V179" s="131"/>
      <c r="W179" s="131"/>
      <c r="X179" s="131"/>
      <c r="Y179" s="131"/>
      <c r="Z179" s="131"/>
      <c r="AA179" s="131"/>
    </row>
    <row r="180" spans="13:27" ht="15">
      <c r="M180" s="131"/>
      <c r="N180" s="131"/>
      <c r="O180" s="131"/>
      <c r="P180" s="131"/>
      <c r="Q180" s="129"/>
      <c r="R180" s="131"/>
      <c r="S180" s="131"/>
      <c r="T180" s="131"/>
      <c r="U180" s="131"/>
      <c r="V180" s="131"/>
      <c r="W180" s="131"/>
      <c r="X180" s="131"/>
      <c r="Y180" s="131"/>
      <c r="Z180" s="131"/>
      <c r="AA180" s="131"/>
    </row>
    <row r="181" spans="13:27" ht="15">
      <c r="M181" s="131"/>
      <c r="N181" s="131"/>
      <c r="O181" s="131"/>
      <c r="P181" s="131"/>
      <c r="Q181" s="129"/>
      <c r="R181" s="131"/>
      <c r="S181" s="131"/>
      <c r="T181" s="131"/>
      <c r="U181" s="131"/>
      <c r="V181" s="131"/>
      <c r="W181" s="131"/>
      <c r="X181" s="131"/>
      <c r="Y181" s="131"/>
      <c r="Z181" s="131"/>
      <c r="AA181" s="131"/>
    </row>
    <row r="182" spans="13:27" ht="15">
      <c r="M182" s="131"/>
      <c r="N182" s="131"/>
      <c r="O182" s="131"/>
      <c r="P182" s="131"/>
      <c r="Q182" s="129"/>
      <c r="R182" s="131"/>
      <c r="S182" s="131"/>
      <c r="T182" s="131"/>
      <c r="U182" s="131"/>
      <c r="V182" s="131"/>
      <c r="W182" s="131"/>
      <c r="X182" s="131"/>
      <c r="Y182" s="131"/>
      <c r="Z182" s="131"/>
      <c r="AA182" s="131"/>
    </row>
    <row r="183" spans="13:27" ht="15">
      <c r="M183" s="131"/>
      <c r="N183" s="131"/>
      <c r="O183" s="131"/>
      <c r="P183" s="131"/>
      <c r="Q183" s="129"/>
      <c r="R183" s="131"/>
      <c r="S183" s="131"/>
      <c r="T183" s="131"/>
      <c r="U183" s="131"/>
      <c r="V183" s="131"/>
      <c r="W183" s="131"/>
      <c r="X183" s="131"/>
      <c r="Y183" s="131"/>
      <c r="Z183" s="131"/>
      <c r="AA183" s="131"/>
    </row>
    <row r="184" spans="13:27" ht="15">
      <c r="M184" s="131"/>
      <c r="N184" s="131"/>
      <c r="O184" s="131"/>
      <c r="P184" s="131"/>
      <c r="Q184" s="129"/>
      <c r="R184" s="131"/>
      <c r="S184" s="131"/>
      <c r="T184" s="131"/>
      <c r="U184" s="131"/>
      <c r="V184" s="131"/>
      <c r="W184" s="131"/>
      <c r="X184" s="131"/>
      <c r="Y184" s="131"/>
      <c r="Z184" s="131"/>
      <c r="AA184" s="131"/>
    </row>
    <row r="185" spans="13:27" ht="15">
      <c r="M185" s="131"/>
      <c r="N185" s="131"/>
      <c r="O185" s="131"/>
      <c r="P185" s="131"/>
      <c r="Q185" s="129"/>
      <c r="R185" s="131"/>
      <c r="S185" s="131"/>
      <c r="T185" s="131"/>
      <c r="U185" s="131"/>
      <c r="V185" s="131"/>
      <c r="W185" s="131"/>
      <c r="X185" s="131"/>
      <c r="Y185" s="131"/>
      <c r="Z185" s="131"/>
      <c r="AA185" s="131"/>
    </row>
    <row r="186" spans="13:27" ht="15">
      <c r="M186" s="131"/>
      <c r="N186" s="131"/>
      <c r="O186" s="131"/>
      <c r="P186" s="131"/>
      <c r="Q186" s="129"/>
      <c r="R186" s="131"/>
      <c r="S186" s="131"/>
      <c r="T186" s="131"/>
      <c r="U186" s="131"/>
      <c r="V186" s="131"/>
      <c r="W186" s="131"/>
      <c r="X186" s="131"/>
      <c r="Y186" s="131"/>
      <c r="Z186" s="131"/>
      <c r="AA186" s="131"/>
    </row>
    <row r="187" spans="13:27" ht="15">
      <c r="M187" s="131"/>
      <c r="N187" s="131"/>
      <c r="O187" s="131"/>
      <c r="P187" s="131"/>
      <c r="Q187" s="129"/>
      <c r="R187" s="131"/>
      <c r="S187" s="131"/>
      <c r="T187" s="131"/>
      <c r="U187" s="131"/>
      <c r="V187" s="131"/>
      <c r="W187" s="131"/>
      <c r="X187" s="131"/>
      <c r="Y187" s="131"/>
      <c r="Z187" s="131"/>
      <c r="AA187" s="131"/>
    </row>
    <row r="188" spans="13:27" ht="15">
      <c r="M188" s="131"/>
      <c r="N188" s="131"/>
      <c r="O188" s="131"/>
      <c r="P188" s="131"/>
      <c r="Q188" s="129"/>
      <c r="R188" s="131"/>
      <c r="S188" s="131"/>
      <c r="T188" s="131"/>
      <c r="U188" s="131"/>
      <c r="V188" s="131"/>
      <c r="W188" s="131"/>
      <c r="X188" s="131"/>
      <c r="Y188" s="131"/>
      <c r="Z188" s="131"/>
      <c r="AA188" s="131"/>
    </row>
    <row r="189" spans="13:27" ht="15">
      <c r="M189" s="131"/>
      <c r="N189" s="131"/>
      <c r="O189" s="131"/>
      <c r="P189" s="131"/>
      <c r="Q189" s="129"/>
      <c r="R189" s="131"/>
      <c r="S189" s="131"/>
      <c r="T189" s="131"/>
      <c r="U189" s="131"/>
      <c r="V189" s="131"/>
      <c r="W189" s="131"/>
      <c r="X189" s="131"/>
      <c r="Y189" s="131"/>
      <c r="Z189" s="131"/>
      <c r="AA189" s="131"/>
    </row>
    <row r="190" spans="13:27" ht="15">
      <c r="M190" s="131"/>
      <c r="N190" s="131"/>
      <c r="O190" s="131"/>
      <c r="P190" s="131"/>
      <c r="Q190" s="129"/>
      <c r="R190" s="131"/>
      <c r="S190" s="131"/>
      <c r="T190" s="131"/>
      <c r="U190" s="131"/>
      <c r="V190" s="131"/>
      <c r="W190" s="131"/>
      <c r="X190" s="131"/>
      <c r="Y190" s="131"/>
      <c r="Z190" s="131"/>
      <c r="AA190" s="131"/>
    </row>
    <row r="191" spans="13:27" ht="15">
      <c r="M191" s="131"/>
      <c r="N191" s="131"/>
      <c r="O191" s="131"/>
      <c r="P191" s="131"/>
      <c r="Q191" s="129"/>
      <c r="R191" s="131"/>
      <c r="S191" s="131"/>
      <c r="T191" s="131"/>
      <c r="U191" s="131"/>
      <c r="V191" s="131"/>
      <c r="W191" s="131"/>
      <c r="X191" s="131"/>
      <c r="Y191" s="131"/>
      <c r="Z191" s="131"/>
      <c r="AA191" s="131"/>
    </row>
    <row r="192" spans="13:17" ht="15">
      <c r="M192" s="131"/>
      <c r="Q192" s="129"/>
    </row>
    <row r="193" spans="13:17" ht="15">
      <c r="M193" s="131"/>
      <c r="Q193" s="129"/>
    </row>
    <row r="194" spans="13:17" ht="15">
      <c r="M194" s="131"/>
      <c r="Q194" s="129"/>
    </row>
    <row r="195" spans="13:17" ht="15">
      <c r="M195" s="131"/>
      <c r="Q195" s="129"/>
    </row>
    <row r="196" spans="13:17" ht="15">
      <c r="M196" s="131"/>
      <c r="Q196" s="129"/>
    </row>
    <row r="197" spans="13:17" ht="15">
      <c r="M197" s="131"/>
      <c r="Q197" s="129"/>
    </row>
    <row r="198" spans="13:17" ht="15">
      <c r="M198" s="131"/>
      <c r="Q198" s="129"/>
    </row>
    <row r="199" spans="13:17" ht="15">
      <c r="M199" s="131"/>
      <c r="Q199" s="129"/>
    </row>
    <row r="200" spans="13:17" ht="15">
      <c r="M200" s="131"/>
      <c r="Q200" s="129"/>
    </row>
    <row r="201" spans="13:17" ht="15">
      <c r="M201" s="131"/>
      <c r="Q201" s="129"/>
    </row>
    <row r="202" spans="13:17" ht="15">
      <c r="M202" s="131"/>
      <c r="Q202" s="129"/>
    </row>
    <row r="203" spans="13:17" ht="15">
      <c r="M203" s="131"/>
      <c r="Q203" s="129"/>
    </row>
    <row r="204" spans="13:17" ht="15">
      <c r="M204" s="131"/>
      <c r="Q204" s="129"/>
    </row>
    <row r="205" spans="13:17" ht="15">
      <c r="M205" s="131"/>
      <c r="Q205" s="129"/>
    </row>
    <row r="206" spans="13:17" ht="15">
      <c r="M206" s="131"/>
      <c r="Q206" s="129"/>
    </row>
    <row r="207" spans="13:17" ht="15">
      <c r="M207" s="131"/>
      <c r="Q207" s="129"/>
    </row>
    <row r="208" spans="13:17" ht="15">
      <c r="M208" s="131"/>
      <c r="Q208" s="129"/>
    </row>
    <row r="209" spans="13:17" ht="15">
      <c r="M209" s="131"/>
      <c r="Q209" s="129"/>
    </row>
    <row r="210" spans="13:17" ht="15">
      <c r="M210" s="131"/>
      <c r="Q210" s="129"/>
    </row>
    <row r="211" spans="13:17" ht="15">
      <c r="M211" s="131"/>
      <c r="Q211" s="129"/>
    </row>
    <row r="212" spans="13:17" ht="15">
      <c r="M212" s="131"/>
      <c r="Q212" s="129"/>
    </row>
    <row r="213" spans="13:17" ht="15">
      <c r="M213" s="131"/>
      <c r="Q213" s="129"/>
    </row>
    <row r="214" spans="13:17" ht="15">
      <c r="M214" s="131"/>
      <c r="Q214" s="129"/>
    </row>
    <row r="215" spans="13:17" ht="15">
      <c r="M215" s="131"/>
      <c r="Q215" s="129"/>
    </row>
    <row r="216" spans="13:17" ht="15">
      <c r="M216" s="131"/>
      <c r="Q216" s="129"/>
    </row>
    <row r="217" spans="13:17" ht="15">
      <c r="M217" s="131"/>
      <c r="Q217" s="129"/>
    </row>
    <row r="218" spans="13:17" ht="15">
      <c r="M218" s="131"/>
      <c r="Q218" s="129"/>
    </row>
    <row r="219" spans="13:17" ht="15">
      <c r="M219" s="131"/>
      <c r="Q219" s="129"/>
    </row>
    <row r="220" spans="13:17" ht="15">
      <c r="M220" s="131"/>
      <c r="Q220" s="129"/>
    </row>
    <row r="221" spans="13:17" ht="15">
      <c r="M221" s="131"/>
      <c r="Q221" s="129"/>
    </row>
    <row r="222" spans="13:17" ht="15">
      <c r="M222" s="131"/>
      <c r="Q222" s="129"/>
    </row>
    <row r="223" spans="13:17" ht="15">
      <c r="M223" s="131"/>
      <c r="Q223" s="129"/>
    </row>
    <row r="224" spans="13:17" ht="15">
      <c r="M224" s="131"/>
      <c r="Q224" s="129"/>
    </row>
    <row r="225" spans="13:17" ht="15">
      <c r="M225" s="131"/>
      <c r="Q225" s="129"/>
    </row>
    <row r="226" spans="13:17" ht="15">
      <c r="M226" s="131"/>
      <c r="Q226" s="129"/>
    </row>
    <row r="227" spans="13:17" ht="15">
      <c r="M227" s="131"/>
      <c r="Q227" s="129"/>
    </row>
    <row r="228" spans="13:17" ht="15">
      <c r="M228" s="131"/>
      <c r="Q228" s="129"/>
    </row>
    <row r="229" spans="13:17" ht="15">
      <c r="M229" s="131"/>
      <c r="Q229" s="129"/>
    </row>
    <row r="230" spans="13:17" ht="15">
      <c r="M230" s="131"/>
      <c r="Q230" s="129"/>
    </row>
    <row r="231" spans="13:17" ht="15">
      <c r="M231" s="131"/>
      <c r="Q231" s="129"/>
    </row>
    <row r="232" spans="13:17" ht="15">
      <c r="M232" s="131"/>
      <c r="Q232" s="129"/>
    </row>
    <row r="233" spans="13:17" ht="15">
      <c r="M233" s="131"/>
      <c r="Q233" s="129"/>
    </row>
    <row r="234" spans="13:17" ht="15">
      <c r="M234" s="131"/>
      <c r="Q234" s="129"/>
    </row>
    <row r="235" spans="13:17" ht="15">
      <c r="M235" s="131"/>
      <c r="Q235" s="129"/>
    </row>
    <row r="236" spans="13:17" ht="15">
      <c r="M236" s="131"/>
      <c r="Q236" s="129"/>
    </row>
    <row r="237" spans="13:17" ht="15">
      <c r="M237" s="131"/>
      <c r="Q237" s="129"/>
    </row>
    <row r="238" spans="13:17" ht="15">
      <c r="M238" s="131"/>
      <c r="Q238" s="129"/>
    </row>
    <row r="239" spans="13:17" ht="15">
      <c r="M239" s="131"/>
      <c r="Q239" s="129"/>
    </row>
    <row r="240" spans="13:17" ht="15">
      <c r="M240" s="131"/>
      <c r="Q240" s="129"/>
    </row>
    <row r="241" spans="13:17" ht="15">
      <c r="M241" s="131"/>
      <c r="Q241" s="129"/>
    </row>
    <row r="242" spans="13:17" ht="15">
      <c r="M242" s="131"/>
      <c r="Q242" s="129"/>
    </row>
    <row r="243" spans="13:17" ht="15">
      <c r="M243" s="131"/>
      <c r="Q243" s="129"/>
    </row>
    <row r="244" spans="13:17" ht="15">
      <c r="M244" s="131"/>
      <c r="Q244" s="129"/>
    </row>
    <row r="245" spans="13:17" ht="15">
      <c r="M245" s="131"/>
      <c r="Q245" s="129"/>
    </row>
    <row r="246" spans="13:17" ht="15">
      <c r="M246" s="131"/>
      <c r="Q246" s="129"/>
    </row>
    <row r="247" spans="13:17" ht="15">
      <c r="M247" s="131"/>
      <c r="Q247" s="129"/>
    </row>
    <row r="248" spans="13:17" ht="15">
      <c r="M248" s="131"/>
      <c r="Q248" s="129"/>
    </row>
    <row r="249" spans="13:17" ht="15">
      <c r="M249" s="131"/>
      <c r="Q249" s="130"/>
    </row>
    <row r="250" spans="13:17" ht="15">
      <c r="M250" s="131"/>
      <c r="Q250" s="131"/>
    </row>
    <row r="251" spans="13:17" ht="15">
      <c r="M251" s="131"/>
      <c r="Q251" s="131"/>
    </row>
    <row r="252" spans="13:17" ht="15">
      <c r="M252" s="131"/>
      <c r="Q252" s="131"/>
    </row>
    <row r="253" spans="13:17" ht="15">
      <c r="M253" s="131"/>
      <c r="Q253" s="131"/>
    </row>
    <row r="254" spans="13:17" ht="15">
      <c r="M254" s="131"/>
      <c r="Q254" s="131"/>
    </row>
    <row r="255" spans="13:17" ht="15">
      <c r="M255" s="131"/>
      <c r="Q255" s="131"/>
    </row>
    <row r="256" spans="13:17" ht="15">
      <c r="M256" s="131"/>
      <c r="Q256" s="131"/>
    </row>
    <row r="257" spans="13:17" ht="15">
      <c r="M257" s="131"/>
      <c r="Q257" s="131"/>
    </row>
    <row r="258" spans="13:17" ht="15">
      <c r="M258" s="131"/>
      <c r="Q258" s="131"/>
    </row>
    <row r="259" spans="13:17" ht="15">
      <c r="M259" s="131"/>
      <c r="Q259" s="131"/>
    </row>
    <row r="260" spans="13:17" ht="15">
      <c r="M260" s="131"/>
      <c r="Q260" s="131"/>
    </row>
    <row r="261" spans="13:17" ht="15">
      <c r="M261" s="131"/>
      <c r="Q261" s="131"/>
    </row>
    <row r="262" spans="13:17" ht="15">
      <c r="M262" s="131"/>
      <c r="Q262" s="131"/>
    </row>
    <row r="263" spans="13:17" ht="15">
      <c r="M263" s="131"/>
      <c r="Q263" s="131"/>
    </row>
    <row r="264" spans="13:17" ht="15">
      <c r="M264" s="131"/>
      <c r="Q264" s="131"/>
    </row>
    <row r="265" spans="13:17" ht="15">
      <c r="M265" s="131"/>
      <c r="Q265" s="131"/>
    </row>
    <row r="266" spans="13:17" ht="15">
      <c r="M266" s="131"/>
      <c r="Q266" s="131"/>
    </row>
    <row r="267" spans="13:17" ht="15">
      <c r="M267" s="131"/>
      <c r="Q267" s="131"/>
    </row>
    <row r="268" spans="13:17" ht="15">
      <c r="M268" s="131"/>
      <c r="Q268" s="131"/>
    </row>
    <row r="269" spans="13:17" ht="15">
      <c r="M269" s="131"/>
      <c r="Q269" s="131"/>
    </row>
    <row r="270" spans="13:17" ht="15">
      <c r="M270" s="131"/>
      <c r="Q270" s="131"/>
    </row>
    <row r="271" spans="13:17" ht="15">
      <c r="M271" s="131"/>
      <c r="Q271" s="131"/>
    </row>
    <row r="272" spans="13:17" ht="15">
      <c r="M272" s="131"/>
      <c r="Q272" s="131"/>
    </row>
    <row r="273" spans="13:17" ht="15">
      <c r="M273" s="131"/>
      <c r="Q273" s="131"/>
    </row>
    <row r="274" spans="13:17" ht="15">
      <c r="M274" s="131"/>
      <c r="Q274" s="131"/>
    </row>
    <row r="275" spans="13:17" ht="15">
      <c r="M275" s="131"/>
      <c r="Q275" s="131"/>
    </row>
    <row r="276" spans="13:17" ht="15">
      <c r="M276" s="131"/>
      <c r="Q276" s="131"/>
    </row>
    <row r="277" spans="13:17" ht="15">
      <c r="M277" s="131"/>
      <c r="Q277" s="131"/>
    </row>
    <row r="278" spans="13:17" ht="15">
      <c r="M278" s="131"/>
      <c r="Q278" s="131"/>
    </row>
    <row r="279" spans="13:17" ht="15">
      <c r="M279" s="131"/>
      <c r="Q279" s="131"/>
    </row>
    <row r="280" spans="13:17" ht="15">
      <c r="M280" s="131"/>
      <c r="Q280" s="131"/>
    </row>
    <row r="281" spans="13:17" ht="15">
      <c r="M281" s="131"/>
      <c r="Q281" s="131"/>
    </row>
    <row r="282" spans="13:17" ht="15">
      <c r="M282" s="131"/>
      <c r="Q282" s="131"/>
    </row>
    <row r="283" spans="13:17" ht="15">
      <c r="M283" s="131"/>
      <c r="Q283" s="131"/>
    </row>
    <row r="284" spans="13:17" ht="15">
      <c r="M284" s="131"/>
      <c r="Q284" s="131"/>
    </row>
    <row r="285" spans="13:17" ht="15">
      <c r="M285" s="131"/>
      <c r="Q285" s="131"/>
    </row>
    <row r="286" spans="13:17" ht="15">
      <c r="M286" s="131"/>
      <c r="Q286" s="131"/>
    </row>
    <row r="287" spans="13:17" ht="15">
      <c r="M287" s="131"/>
      <c r="Q287" s="131"/>
    </row>
    <row r="288" spans="13:17" ht="15">
      <c r="M288" s="131"/>
      <c r="Q288" s="131"/>
    </row>
    <row r="289" spans="13:17" ht="15">
      <c r="M289" s="131"/>
      <c r="Q289" s="131"/>
    </row>
    <row r="290" spans="13:17" ht="15">
      <c r="M290" s="131"/>
      <c r="Q290" s="131"/>
    </row>
    <row r="291" spans="13:17" ht="15">
      <c r="M291" s="131"/>
      <c r="Q291" s="131"/>
    </row>
    <row r="292" spans="13:17" ht="15">
      <c r="M292" s="131"/>
      <c r="Q292" s="131"/>
    </row>
    <row r="293" spans="13:17" ht="15">
      <c r="M293" s="131"/>
      <c r="Q293" s="131"/>
    </row>
    <row r="294" spans="13:17" ht="15">
      <c r="M294" s="131"/>
      <c r="Q294" s="131"/>
    </row>
    <row r="295" spans="13:17" ht="15">
      <c r="M295" s="131"/>
      <c r="Q295" s="131"/>
    </row>
    <row r="296" spans="13:17" ht="15">
      <c r="M296" s="131"/>
      <c r="Q296" s="131"/>
    </row>
    <row r="297" spans="13:17" ht="15">
      <c r="M297" s="131"/>
      <c r="Q297" s="131"/>
    </row>
    <row r="298" spans="13:17" ht="15">
      <c r="M298" s="131"/>
      <c r="Q298" s="131"/>
    </row>
    <row r="299" spans="13:17" ht="15">
      <c r="M299" s="131"/>
      <c r="Q299" s="131"/>
    </row>
    <row r="300" spans="13:17" ht="15">
      <c r="M300" s="131"/>
      <c r="Q300" s="131"/>
    </row>
    <row r="301" spans="13:17" ht="15">
      <c r="M301" s="131"/>
      <c r="Q301" s="131"/>
    </row>
    <row r="302" spans="13:17" ht="15">
      <c r="M302" s="131"/>
      <c r="Q302" s="131"/>
    </row>
    <row r="303" spans="13:17" ht="15">
      <c r="M303" s="131"/>
      <c r="Q303" s="131"/>
    </row>
    <row r="304" spans="13:17" ht="15">
      <c r="M304" s="131"/>
      <c r="Q304" s="131"/>
    </row>
    <row r="305" spans="13:17" ht="15">
      <c r="M305" s="131"/>
      <c r="Q305" s="131"/>
    </row>
    <row r="306" spans="13:17" ht="15">
      <c r="M306" s="131"/>
      <c r="Q306" s="131"/>
    </row>
    <row r="307" spans="13:17" ht="15">
      <c r="M307" s="131"/>
      <c r="Q307" s="131"/>
    </row>
    <row r="308" spans="13:17" ht="15">
      <c r="M308" s="131"/>
      <c r="Q308" s="131"/>
    </row>
    <row r="309" spans="13:17" ht="15">
      <c r="M309" s="131"/>
      <c r="Q309" s="131"/>
    </row>
    <row r="310" spans="13:17" ht="15">
      <c r="M310" s="131"/>
      <c r="Q310" s="131"/>
    </row>
    <row r="311" spans="13:17" ht="15">
      <c r="M311" s="131"/>
      <c r="Q311" s="131"/>
    </row>
    <row r="312" spans="13:17" ht="15">
      <c r="M312" s="131"/>
      <c r="Q312" s="131"/>
    </row>
    <row r="313" spans="13:17" ht="15">
      <c r="M313" s="131"/>
      <c r="Q313" s="131"/>
    </row>
    <row r="314" spans="13:17" ht="15">
      <c r="M314" s="131"/>
      <c r="Q314" s="131"/>
    </row>
    <row r="315" spans="13:17" ht="15">
      <c r="M315" s="131"/>
      <c r="Q315" s="131"/>
    </row>
    <row r="316" spans="13:17" ht="15">
      <c r="M316" s="131"/>
      <c r="Q316" s="131"/>
    </row>
    <row r="317" spans="13:17" ht="15">
      <c r="M317" s="131"/>
      <c r="Q317" s="131"/>
    </row>
    <row r="318" spans="13:17" ht="15">
      <c r="M318" s="131"/>
      <c r="Q318" s="131"/>
    </row>
    <row r="319" spans="13:17" ht="15">
      <c r="M319" s="131"/>
      <c r="Q319" s="131"/>
    </row>
    <row r="320" spans="13:17" ht="15">
      <c r="M320" s="131"/>
      <c r="Q320" s="131"/>
    </row>
    <row r="321" spans="13:17" ht="15">
      <c r="M321" s="131"/>
      <c r="Q321" s="131"/>
    </row>
    <row r="322" spans="13:17" ht="15">
      <c r="M322" s="131"/>
      <c r="Q322" s="131"/>
    </row>
    <row r="323" spans="13:17" ht="15">
      <c r="M323" s="131"/>
      <c r="Q323" s="131"/>
    </row>
    <row r="324" spans="13:17" ht="15">
      <c r="M324" s="131"/>
      <c r="Q324" s="131"/>
    </row>
    <row r="325" spans="13:17" ht="15">
      <c r="M325" s="131"/>
      <c r="Q325" s="131"/>
    </row>
    <row r="326" spans="13:17" ht="15">
      <c r="M326" s="131"/>
      <c r="Q326" s="131"/>
    </row>
    <row r="327" spans="13:17" ht="15">
      <c r="M327" s="131"/>
      <c r="Q327" s="131"/>
    </row>
    <row r="328" spans="13:17" ht="15">
      <c r="M328" s="131"/>
      <c r="Q328" s="131"/>
    </row>
    <row r="329" spans="13:17" ht="15">
      <c r="M329" s="131"/>
      <c r="Q329" s="131"/>
    </row>
    <row r="330" spans="13:17" ht="15">
      <c r="M330" s="131"/>
      <c r="Q330" s="131"/>
    </row>
    <row r="331" spans="13:17" ht="15">
      <c r="M331" s="131"/>
      <c r="Q331" s="131"/>
    </row>
    <row r="332" spans="13:17" ht="15">
      <c r="M332" s="131"/>
      <c r="Q332" s="131"/>
    </row>
    <row r="333" spans="13:17" ht="15">
      <c r="M333" s="131"/>
      <c r="Q333" s="131"/>
    </row>
    <row r="334" spans="13:17" ht="15">
      <c r="M334" s="131"/>
      <c r="Q334" s="131"/>
    </row>
    <row r="335" spans="13:17" ht="15">
      <c r="M335" s="131"/>
      <c r="Q335" s="131"/>
    </row>
    <row r="336" spans="13:17" ht="15">
      <c r="M336" s="131"/>
      <c r="Q336" s="131"/>
    </row>
    <row r="337" spans="13:17" ht="15">
      <c r="M337" s="131"/>
      <c r="Q337" s="131"/>
    </row>
    <row r="338" spans="13:17" ht="15">
      <c r="M338" s="131"/>
      <c r="Q338" s="131"/>
    </row>
    <row r="339" spans="13:17" ht="15">
      <c r="M339" s="131"/>
      <c r="Q339" s="131"/>
    </row>
    <row r="340" spans="13:17" ht="15">
      <c r="M340" s="131"/>
      <c r="Q340" s="131"/>
    </row>
    <row r="341" spans="13:17" ht="15">
      <c r="M341" s="131"/>
      <c r="Q341" s="131"/>
    </row>
    <row r="342" spans="13:17" ht="15">
      <c r="M342" s="131"/>
      <c r="Q342" s="131"/>
    </row>
    <row r="343" spans="13:17" ht="15">
      <c r="M343" s="131"/>
      <c r="Q343" s="131"/>
    </row>
    <row r="344" spans="13:17" ht="15">
      <c r="M344" s="131"/>
      <c r="Q344" s="131"/>
    </row>
    <row r="345" spans="13:17" ht="15">
      <c r="M345" s="131"/>
      <c r="Q345" s="131"/>
    </row>
    <row r="346" spans="13:17" ht="15">
      <c r="M346" s="131"/>
      <c r="Q346" s="131"/>
    </row>
    <row r="347" spans="13:17" ht="15">
      <c r="M347" s="131"/>
      <c r="Q347" s="131"/>
    </row>
    <row r="348" spans="13:17" ht="15">
      <c r="M348" s="131"/>
      <c r="Q348" s="131"/>
    </row>
    <row r="349" spans="13:17" ht="15">
      <c r="M349" s="131"/>
      <c r="Q349" s="131"/>
    </row>
    <row r="350" spans="13:17" ht="15">
      <c r="M350" s="131"/>
      <c r="Q350" s="131"/>
    </row>
    <row r="351" spans="13:17" ht="15">
      <c r="M351" s="131"/>
      <c r="Q351" s="131"/>
    </row>
    <row r="352" spans="13:17" ht="15">
      <c r="M352" s="131"/>
      <c r="Q352" s="131"/>
    </row>
    <row r="353" spans="13:17" ht="15">
      <c r="M353" s="131"/>
      <c r="Q353" s="131"/>
    </row>
    <row r="354" spans="13:17" ht="15">
      <c r="M354" s="131"/>
      <c r="Q354" s="131"/>
    </row>
    <row r="355" spans="13:17" ht="15">
      <c r="M355" s="131"/>
      <c r="Q355" s="131"/>
    </row>
    <row r="356" spans="13:17" ht="15">
      <c r="M356" s="131"/>
      <c r="Q356" s="131"/>
    </row>
    <row r="357" spans="13:17" ht="15">
      <c r="M357" s="131"/>
      <c r="Q357" s="131"/>
    </row>
    <row r="358" spans="13:17" ht="15">
      <c r="M358" s="131"/>
      <c r="Q358" s="131"/>
    </row>
    <row r="359" spans="13:17" ht="15">
      <c r="M359" s="131"/>
      <c r="Q359" s="131"/>
    </row>
    <row r="360" spans="13:17" ht="15">
      <c r="M360" s="131"/>
      <c r="Q360" s="131"/>
    </row>
    <row r="361" spans="13:17" ht="15">
      <c r="M361" s="131"/>
      <c r="Q361" s="131"/>
    </row>
    <row r="362" spans="13:17" ht="15">
      <c r="M362" s="131"/>
      <c r="Q362" s="131"/>
    </row>
    <row r="363" spans="13:17" ht="15">
      <c r="M363" s="131"/>
      <c r="Q363" s="131"/>
    </row>
    <row r="364" spans="13:17" ht="15">
      <c r="M364" s="131"/>
      <c r="Q364" s="131"/>
    </row>
    <row r="365" spans="13:17" ht="15">
      <c r="M365" s="131"/>
      <c r="Q365" s="131"/>
    </row>
    <row r="366" ht="15">
      <c r="M366" s="131"/>
    </row>
    <row r="367" ht="15">
      <c r="M367" s="131"/>
    </row>
    <row r="368" ht="15">
      <c r="M368" s="131"/>
    </row>
    <row r="369" ht="15">
      <c r="M369" s="131"/>
    </row>
    <row r="370" ht="15">
      <c r="M370" s="131"/>
    </row>
    <row r="371" ht="15">
      <c r="M371" s="131"/>
    </row>
    <row r="372" ht="15">
      <c r="M372" s="131"/>
    </row>
    <row r="373" ht="15">
      <c r="M373" s="131"/>
    </row>
    <row r="374" ht="15">
      <c r="M374" s="131"/>
    </row>
    <row r="375" ht="15">
      <c r="M375" s="131"/>
    </row>
    <row r="376" ht="15">
      <c r="M376" s="131"/>
    </row>
    <row r="377" ht="15">
      <c r="M377" s="131"/>
    </row>
    <row r="378" ht="15">
      <c r="M378" s="131"/>
    </row>
    <row r="379" ht="15">
      <c r="M379" s="131"/>
    </row>
    <row r="380" ht="15">
      <c r="M380" s="131"/>
    </row>
    <row r="381" ht="15">
      <c r="M381" s="131"/>
    </row>
    <row r="382" ht="15">
      <c r="M382" s="131"/>
    </row>
    <row r="383" ht="15">
      <c r="M383" s="131"/>
    </row>
    <row r="384" ht="15">
      <c r="M384" s="131"/>
    </row>
    <row r="385" ht="15">
      <c r="M385" s="131"/>
    </row>
    <row r="386" ht="15">
      <c r="M386" s="131"/>
    </row>
    <row r="387" ht="15">
      <c r="M387" s="131"/>
    </row>
    <row r="388" ht="15">
      <c r="M388" s="131"/>
    </row>
    <row r="389" ht="15">
      <c r="M389" s="131"/>
    </row>
    <row r="390" ht="15">
      <c r="M390" s="131"/>
    </row>
    <row r="391" ht="15">
      <c r="M391" s="131"/>
    </row>
    <row r="392" ht="15">
      <c r="M392" s="131"/>
    </row>
    <row r="393" ht="15">
      <c r="M393" s="131"/>
    </row>
    <row r="394" ht="15">
      <c r="M394" s="131"/>
    </row>
    <row r="395" ht="15">
      <c r="M395" s="131"/>
    </row>
    <row r="396" ht="15">
      <c r="M396" s="131"/>
    </row>
    <row r="397" ht="15">
      <c r="M397" s="131"/>
    </row>
    <row r="398" ht="15">
      <c r="M398" s="131"/>
    </row>
    <row r="399" ht="15">
      <c r="M399" s="131"/>
    </row>
    <row r="400" ht="15">
      <c r="M400" s="131"/>
    </row>
    <row r="401" ht="15">
      <c r="M401" s="131"/>
    </row>
    <row r="402" ht="15">
      <c r="M402" s="131"/>
    </row>
    <row r="403" ht="15">
      <c r="M403" s="131"/>
    </row>
    <row r="404" ht="15">
      <c r="M404" s="131"/>
    </row>
    <row r="405" ht="15">
      <c r="M405" s="131"/>
    </row>
    <row r="406" ht="15">
      <c r="M406" s="131"/>
    </row>
    <row r="407" ht="15">
      <c r="M407" s="131"/>
    </row>
    <row r="408" ht="15">
      <c r="M408" s="131"/>
    </row>
    <row r="409" ht="15">
      <c r="M409" s="131"/>
    </row>
    <row r="410" ht="15">
      <c r="M410" s="131"/>
    </row>
    <row r="411" ht="15">
      <c r="M411" s="131"/>
    </row>
    <row r="412" ht="15">
      <c r="M412" s="131"/>
    </row>
    <row r="413" ht="15">
      <c r="M413" s="131"/>
    </row>
    <row r="414" ht="15">
      <c r="M414" s="131"/>
    </row>
    <row r="415" ht="15">
      <c r="M415" s="131"/>
    </row>
    <row r="416" ht="15">
      <c r="M416" s="131"/>
    </row>
    <row r="417" ht="15">
      <c r="M417" s="131"/>
    </row>
    <row r="418" ht="15">
      <c r="M418" s="131"/>
    </row>
    <row r="419" ht="15">
      <c r="M419" s="131"/>
    </row>
    <row r="420" ht="15">
      <c r="M420" s="131"/>
    </row>
    <row r="421" ht="15">
      <c r="M421" s="131"/>
    </row>
    <row r="422" ht="15">
      <c r="M422" s="131"/>
    </row>
    <row r="423" ht="15">
      <c r="M423" s="131"/>
    </row>
    <row r="424" ht="15">
      <c r="M424" s="131"/>
    </row>
    <row r="425" ht="15">
      <c r="M425" s="131"/>
    </row>
    <row r="426" ht="15">
      <c r="M426" s="131"/>
    </row>
    <row r="427" ht="15">
      <c r="M427" s="131"/>
    </row>
    <row r="428" ht="15">
      <c r="M428" s="131"/>
    </row>
    <row r="429" ht="15">
      <c r="M429" s="131"/>
    </row>
    <row r="430" ht="15">
      <c r="M430" s="131"/>
    </row>
    <row r="431" ht="15">
      <c r="M431" s="131"/>
    </row>
    <row r="432" ht="15">
      <c r="M432" s="131"/>
    </row>
    <row r="433" ht="15">
      <c r="M433" s="131"/>
    </row>
    <row r="434" ht="15">
      <c r="M434" s="131"/>
    </row>
    <row r="435" ht="15">
      <c r="M435" s="131"/>
    </row>
    <row r="436" ht="15">
      <c r="M436" s="131"/>
    </row>
    <row r="437" ht="15">
      <c r="M437" s="131"/>
    </row>
    <row r="438" ht="15">
      <c r="M438" s="131"/>
    </row>
    <row r="439" ht="15">
      <c r="M439" s="131"/>
    </row>
    <row r="440" ht="15">
      <c r="M440" s="131"/>
    </row>
    <row r="441" ht="15">
      <c r="M441" s="131"/>
    </row>
    <row r="442" ht="15">
      <c r="M442" s="131"/>
    </row>
    <row r="443" ht="15">
      <c r="M443" s="131"/>
    </row>
    <row r="444" ht="15">
      <c r="M444" s="131"/>
    </row>
    <row r="445" ht="15">
      <c r="M445" s="131"/>
    </row>
    <row r="446" ht="15">
      <c r="M446" s="131"/>
    </row>
    <row r="447" ht="15">
      <c r="M447" s="131"/>
    </row>
    <row r="448" ht="15">
      <c r="M448" s="131"/>
    </row>
    <row r="449" ht="15">
      <c r="M449" s="131"/>
    </row>
    <row r="450" ht="15">
      <c r="M450" s="131"/>
    </row>
    <row r="451" ht="15">
      <c r="M451" s="131"/>
    </row>
    <row r="452" ht="15">
      <c r="M452" s="131"/>
    </row>
    <row r="453" ht="15">
      <c r="M453" s="131"/>
    </row>
    <row r="454" ht="15">
      <c r="M454" s="131"/>
    </row>
    <row r="455" ht="15">
      <c r="M455" s="131"/>
    </row>
    <row r="456" ht="15">
      <c r="M456" s="131"/>
    </row>
    <row r="457" ht="15">
      <c r="M457" s="131"/>
    </row>
    <row r="458" ht="15">
      <c r="M458" s="131"/>
    </row>
    <row r="459" ht="15">
      <c r="M459" s="131"/>
    </row>
    <row r="460" ht="15">
      <c r="M460" s="131"/>
    </row>
    <row r="461" ht="15">
      <c r="M461" s="131"/>
    </row>
    <row r="462" ht="15">
      <c r="M462" s="131"/>
    </row>
    <row r="463" ht="15">
      <c r="M463" s="131"/>
    </row>
    <row r="464" ht="15">
      <c r="M464" s="131"/>
    </row>
    <row r="465" ht="15">
      <c r="M465" s="131"/>
    </row>
    <row r="466" ht="15">
      <c r="M466" s="131"/>
    </row>
    <row r="467" ht="15">
      <c r="M467" s="131"/>
    </row>
    <row r="468" ht="15">
      <c r="M468" s="131"/>
    </row>
    <row r="469" ht="15">
      <c r="M469" s="131"/>
    </row>
    <row r="470" ht="15">
      <c r="M470" s="131"/>
    </row>
    <row r="471" ht="15">
      <c r="M471" s="131"/>
    </row>
    <row r="472" ht="15">
      <c r="M472" s="131"/>
    </row>
    <row r="473" ht="15">
      <c r="M473" s="131"/>
    </row>
    <row r="474" ht="15">
      <c r="M474" s="131"/>
    </row>
    <row r="475" ht="15">
      <c r="M475" s="131"/>
    </row>
    <row r="476" ht="15">
      <c r="M476" s="131"/>
    </row>
    <row r="477" ht="15">
      <c r="M477" s="131"/>
    </row>
    <row r="478" ht="15">
      <c r="M478" s="131"/>
    </row>
    <row r="479" ht="15">
      <c r="M479" s="131"/>
    </row>
    <row r="480" ht="15">
      <c r="M480" s="131"/>
    </row>
    <row r="481" ht="15">
      <c r="M481" s="131"/>
    </row>
    <row r="482" ht="15">
      <c r="M482" s="131"/>
    </row>
    <row r="483" ht="15">
      <c r="M483" s="131"/>
    </row>
    <row r="484" ht="15">
      <c r="M484" s="131"/>
    </row>
    <row r="485" ht="15">
      <c r="M485" s="131"/>
    </row>
    <row r="486" ht="15">
      <c r="M486" s="131"/>
    </row>
    <row r="487" ht="15">
      <c r="M487" s="131"/>
    </row>
    <row r="488" ht="15">
      <c r="M488" s="131"/>
    </row>
    <row r="489" ht="15">
      <c r="M489" s="131"/>
    </row>
    <row r="490" ht="15">
      <c r="M490" s="131"/>
    </row>
    <row r="491" ht="15">
      <c r="M491" s="131"/>
    </row>
    <row r="492" ht="15">
      <c r="M492" s="131"/>
    </row>
    <row r="493" ht="15">
      <c r="M493" s="131"/>
    </row>
    <row r="494" ht="15">
      <c r="M494" s="131"/>
    </row>
    <row r="495" ht="15">
      <c r="M495" s="131"/>
    </row>
    <row r="496" ht="15">
      <c r="M496" s="131"/>
    </row>
    <row r="497" ht="15">
      <c r="M497" s="131"/>
    </row>
    <row r="498" ht="15">
      <c r="M498" s="131"/>
    </row>
    <row r="499" ht="15">
      <c r="M499" s="131"/>
    </row>
    <row r="500" ht="15">
      <c r="M500" s="131"/>
    </row>
    <row r="501" ht="15">
      <c r="M501" s="131"/>
    </row>
    <row r="502" ht="15">
      <c r="M502" s="131"/>
    </row>
    <row r="503" ht="15">
      <c r="M503" s="131"/>
    </row>
    <row r="504" ht="15">
      <c r="M504" s="131"/>
    </row>
    <row r="505" ht="15">
      <c r="M505" s="131"/>
    </row>
    <row r="506" ht="15">
      <c r="M506" s="131"/>
    </row>
    <row r="507" ht="15">
      <c r="M507" s="131"/>
    </row>
    <row r="508" ht="15">
      <c r="M508" s="131"/>
    </row>
    <row r="509" ht="15">
      <c r="M509" s="131"/>
    </row>
    <row r="510" ht="15">
      <c r="M510" s="131"/>
    </row>
    <row r="511" ht="15">
      <c r="M511" s="131"/>
    </row>
    <row r="512" ht="15">
      <c r="M512" s="131"/>
    </row>
    <row r="513" ht="15">
      <c r="M513" s="131"/>
    </row>
    <row r="514" ht="15">
      <c r="M514" s="131"/>
    </row>
    <row r="515" ht="15">
      <c r="M515" s="131"/>
    </row>
    <row r="516" ht="15">
      <c r="M516" s="131"/>
    </row>
    <row r="517" ht="15">
      <c r="M517" s="131"/>
    </row>
    <row r="518" ht="15">
      <c r="M518" s="131"/>
    </row>
    <row r="519" ht="15">
      <c r="M519" s="131"/>
    </row>
    <row r="520" ht="15">
      <c r="M520" s="131"/>
    </row>
    <row r="521" ht="15">
      <c r="M521" s="131"/>
    </row>
    <row r="522" ht="15">
      <c r="M522" s="131"/>
    </row>
    <row r="523" ht="15">
      <c r="M523" s="131"/>
    </row>
    <row r="524" ht="15">
      <c r="M524" s="131"/>
    </row>
    <row r="525" ht="15">
      <c r="M525" s="131"/>
    </row>
    <row r="526" ht="15">
      <c r="M526" s="131"/>
    </row>
    <row r="527" ht="15">
      <c r="M527" s="131"/>
    </row>
    <row r="528" ht="15">
      <c r="M528" s="131"/>
    </row>
    <row r="529" ht="15">
      <c r="M529" s="131"/>
    </row>
    <row r="530" ht="15">
      <c r="M530" s="131"/>
    </row>
    <row r="531" ht="15">
      <c r="M531" s="131"/>
    </row>
    <row r="532" ht="15">
      <c r="M532" s="131"/>
    </row>
    <row r="533" ht="15">
      <c r="M533" s="131"/>
    </row>
    <row r="534" ht="15">
      <c r="M534" s="131"/>
    </row>
    <row r="535" ht="15">
      <c r="M535" s="131"/>
    </row>
    <row r="536" ht="15">
      <c r="M536" s="131"/>
    </row>
    <row r="537" ht="15">
      <c r="M537" s="131"/>
    </row>
    <row r="538" ht="15">
      <c r="M538" s="131"/>
    </row>
    <row r="539" ht="15">
      <c r="M539" s="131"/>
    </row>
    <row r="540" ht="15">
      <c r="M540" s="131"/>
    </row>
    <row r="541" ht="15">
      <c r="M541" s="131"/>
    </row>
    <row r="542" ht="15">
      <c r="M542" s="131"/>
    </row>
    <row r="543" ht="15">
      <c r="M543" s="131"/>
    </row>
    <row r="544" ht="15">
      <c r="M544" s="131"/>
    </row>
    <row r="545" ht="15">
      <c r="M545" s="131"/>
    </row>
    <row r="546" ht="15">
      <c r="M546" s="131"/>
    </row>
    <row r="547" ht="15">
      <c r="M547" s="131"/>
    </row>
    <row r="548" ht="15">
      <c r="M548" s="131"/>
    </row>
    <row r="549" ht="15">
      <c r="M549" s="131"/>
    </row>
    <row r="550" ht="15">
      <c r="M550" s="131"/>
    </row>
    <row r="551" ht="15">
      <c r="M551" s="131"/>
    </row>
    <row r="552" ht="15">
      <c r="M552" s="131"/>
    </row>
    <row r="553" ht="15">
      <c r="M553" s="131"/>
    </row>
    <row r="554" ht="15">
      <c r="M554" s="131"/>
    </row>
    <row r="555" ht="15">
      <c r="M555" s="131"/>
    </row>
    <row r="556" ht="15">
      <c r="M556" s="131"/>
    </row>
    <row r="557" ht="15">
      <c r="M557" s="131"/>
    </row>
    <row r="558" ht="15">
      <c r="M558" s="131"/>
    </row>
    <row r="559" ht="15">
      <c r="M559" s="131"/>
    </row>
    <row r="560" ht="15">
      <c r="M560" s="131"/>
    </row>
    <row r="561" ht="15">
      <c r="M561" s="131"/>
    </row>
    <row r="562" ht="15">
      <c r="M562" s="131"/>
    </row>
    <row r="563" ht="15">
      <c r="M563" s="131"/>
    </row>
    <row r="564" ht="15">
      <c r="M564" s="131"/>
    </row>
    <row r="565" ht="15">
      <c r="M565" s="131"/>
    </row>
    <row r="566" ht="15">
      <c r="M566" s="131"/>
    </row>
    <row r="567" ht="15">
      <c r="M567" s="131"/>
    </row>
    <row r="568" ht="15">
      <c r="M568" s="131"/>
    </row>
    <row r="569" ht="15">
      <c r="M569" s="131"/>
    </row>
    <row r="570" ht="15">
      <c r="M570" s="131"/>
    </row>
    <row r="571" ht="15">
      <c r="M571" s="131"/>
    </row>
    <row r="572" ht="15">
      <c r="M572" s="131"/>
    </row>
    <row r="573" ht="15">
      <c r="M573" s="131"/>
    </row>
    <row r="574" ht="15">
      <c r="M574" s="131"/>
    </row>
    <row r="575" ht="15">
      <c r="M575" s="131"/>
    </row>
    <row r="576" ht="15">
      <c r="M576" s="131"/>
    </row>
    <row r="577" ht="15">
      <c r="M577" s="131"/>
    </row>
    <row r="578" ht="15">
      <c r="M578" s="131"/>
    </row>
    <row r="579" ht="15">
      <c r="M579" s="131"/>
    </row>
    <row r="580" ht="15">
      <c r="M580" s="131"/>
    </row>
    <row r="581" ht="15">
      <c r="M581" s="131"/>
    </row>
    <row r="582" ht="15">
      <c r="M582" s="131"/>
    </row>
    <row r="583" ht="15">
      <c r="M583" s="131"/>
    </row>
    <row r="584" ht="15">
      <c r="M584" s="131"/>
    </row>
    <row r="585" ht="15">
      <c r="M585" s="131"/>
    </row>
    <row r="586" ht="15">
      <c r="M586" s="131"/>
    </row>
    <row r="587" ht="15">
      <c r="M587" s="131"/>
    </row>
    <row r="588" ht="15">
      <c r="M588" s="131"/>
    </row>
    <row r="589" ht="15">
      <c r="M589" s="131"/>
    </row>
    <row r="590" ht="15">
      <c r="M590" s="131"/>
    </row>
    <row r="591" ht="15">
      <c r="M591" s="131"/>
    </row>
    <row r="592" ht="15">
      <c r="M592" s="131"/>
    </row>
    <row r="593" ht="15">
      <c r="M593" s="131"/>
    </row>
    <row r="594" ht="15">
      <c r="M594" s="131"/>
    </row>
    <row r="595" ht="15">
      <c r="M595" s="131"/>
    </row>
    <row r="596" ht="15">
      <c r="M596" s="131"/>
    </row>
    <row r="597" ht="15">
      <c r="M597" s="131"/>
    </row>
    <row r="598" ht="15">
      <c r="M598" s="131"/>
    </row>
    <row r="599" ht="15">
      <c r="M599" s="131"/>
    </row>
    <row r="600" ht="15">
      <c r="M600" s="131"/>
    </row>
    <row r="601" ht="15">
      <c r="M601" s="131"/>
    </row>
    <row r="602" ht="15">
      <c r="M602" s="131"/>
    </row>
    <row r="603" ht="15">
      <c r="M603" s="131"/>
    </row>
    <row r="604" ht="15">
      <c r="M604" s="131"/>
    </row>
    <row r="605" ht="15">
      <c r="M605" s="131"/>
    </row>
    <row r="606" ht="15">
      <c r="M606" s="131"/>
    </row>
    <row r="607" ht="15">
      <c r="M607" s="131"/>
    </row>
    <row r="608" ht="15">
      <c r="M608" s="131"/>
    </row>
    <row r="609" ht="15">
      <c r="M609" s="131"/>
    </row>
    <row r="610" ht="15">
      <c r="M610" s="131"/>
    </row>
    <row r="611" ht="15">
      <c r="M611" s="131"/>
    </row>
    <row r="612" ht="15">
      <c r="M612" s="131"/>
    </row>
    <row r="613" ht="15">
      <c r="M613" s="131"/>
    </row>
    <row r="614" ht="15">
      <c r="M614" s="131"/>
    </row>
    <row r="615" ht="15">
      <c r="M615" s="131"/>
    </row>
    <row r="616" ht="15">
      <c r="M616" s="131"/>
    </row>
    <row r="617" ht="15">
      <c r="M617" s="131"/>
    </row>
    <row r="618" ht="15">
      <c r="M618" s="131"/>
    </row>
    <row r="619" ht="15">
      <c r="M619" s="131"/>
    </row>
    <row r="620" ht="15">
      <c r="M620" s="131"/>
    </row>
    <row r="621" ht="15">
      <c r="M621" s="131"/>
    </row>
    <row r="622" ht="15">
      <c r="M622" s="131"/>
    </row>
    <row r="623" ht="15">
      <c r="M623" s="131"/>
    </row>
    <row r="624" ht="15">
      <c r="M624" s="131"/>
    </row>
    <row r="625" ht="15">
      <c r="M625" s="131"/>
    </row>
    <row r="626" ht="15">
      <c r="M626" s="131"/>
    </row>
    <row r="627" ht="15">
      <c r="M627" s="131"/>
    </row>
    <row r="628" ht="15">
      <c r="M628" s="131"/>
    </row>
    <row r="629" ht="15">
      <c r="M629" s="131"/>
    </row>
    <row r="630" ht="15">
      <c r="M630" s="131"/>
    </row>
    <row r="631" ht="15">
      <c r="M631" s="131"/>
    </row>
    <row r="632" ht="15">
      <c r="M632" s="131"/>
    </row>
    <row r="633" ht="15">
      <c r="M633" s="131"/>
    </row>
    <row r="634" ht="15">
      <c r="M634" s="131"/>
    </row>
    <row r="635" ht="15">
      <c r="M635" s="131"/>
    </row>
    <row r="636" ht="15">
      <c r="M636" s="131"/>
    </row>
    <row r="637" ht="15">
      <c r="M637" s="131"/>
    </row>
    <row r="638" ht="15">
      <c r="M638" s="131"/>
    </row>
    <row r="639" ht="15">
      <c r="M639" s="131"/>
    </row>
    <row r="640" ht="15">
      <c r="M640" s="131"/>
    </row>
    <row r="641" ht="15">
      <c r="M641" s="131"/>
    </row>
    <row r="642" ht="15">
      <c r="M642" s="131"/>
    </row>
    <row r="643" ht="15">
      <c r="M643" s="131"/>
    </row>
    <row r="644" ht="15">
      <c r="M644" s="131"/>
    </row>
    <row r="645" ht="15">
      <c r="M645" s="131"/>
    </row>
    <row r="646" ht="15">
      <c r="M646" s="131"/>
    </row>
    <row r="647" ht="15">
      <c r="M647" s="131"/>
    </row>
    <row r="648" ht="15">
      <c r="M648" s="131"/>
    </row>
    <row r="649" ht="15">
      <c r="M649" s="131"/>
    </row>
    <row r="650" ht="15">
      <c r="M650" s="131"/>
    </row>
    <row r="651" ht="15">
      <c r="M651" s="131"/>
    </row>
    <row r="652" ht="15">
      <c r="M652" s="131"/>
    </row>
    <row r="653" ht="15">
      <c r="M653" s="131"/>
    </row>
    <row r="654" ht="15">
      <c r="M654" s="131"/>
    </row>
    <row r="655" ht="15">
      <c r="M655" s="131"/>
    </row>
    <row r="656" ht="15">
      <c r="M656" s="131"/>
    </row>
    <row r="657" ht="15">
      <c r="M657" s="131"/>
    </row>
    <row r="658" ht="15">
      <c r="M658" s="131"/>
    </row>
    <row r="659" ht="15">
      <c r="M659" s="131"/>
    </row>
    <row r="660" ht="15">
      <c r="M660" s="131"/>
    </row>
    <row r="661" ht="15">
      <c r="M661" s="131"/>
    </row>
    <row r="662" ht="15">
      <c r="M662" s="131"/>
    </row>
    <row r="663" ht="15">
      <c r="M663" s="131"/>
    </row>
    <row r="664" ht="15">
      <c r="M664" s="131"/>
    </row>
    <row r="665" ht="15">
      <c r="M665" s="131"/>
    </row>
    <row r="666" ht="15">
      <c r="M666" s="131"/>
    </row>
    <row r="667" ht="15">
      <c r="M667" s="131"/>
    </row>
    <row r="668" ht="15">
      <c r="M668" s="131"/>
    </row>
    <row r="669" ht="15">
      <c r="M669" s="131"/>
    </row>
    <row r="670" ht="15">
      <c r="M670" s="131"/>
    </row>
    <row r="671" ht="15">
      <c r="M671" s="131"/>
    </row>
    <row r="672" ht="15">
      <c r="M672" s="131"/>
    </row>
    <row r="673" ht="15">
      <c r="M673" s="131"/>
    </row>
    <row r="674" ht="15">
      <c r="M674" s="131"/>
    </row>
    <row r="675" ht="15">
      <c r="M675" s="131"/>
    </row>
    <row r="676" ht="15">
      <c r="M676" s="131"/>
    </row>
    <row r="677" ht="15">
      <c r="M677" s="131"/>
    </row>
    <row r="678" ht="15">
      <c r="M678" s="131"/>
    </row>
    <row r="679" ht="15">
      <c r="M679" s="131"/>
    </row>
    <row r="680" ht="15">
      <c r="M680" s="131"/>
    </row>
    <row r="681" ht="15">
      <c r="M681" s="131"/>
    </row>
    <row r="682" ht="15">
      <c r="M682" s="131"/>
    </row>
    <row r="683" ht="15">
      <c r="M683" s="131"/>
    </row>
    <row r="684" ht="15">
      <c r="M684" s="131"/>
    </row>
    <row r="685" ht="15">
      <c r="M685" s="131"/>
    </row>
    <row r="686" ht="15">
      <c r="M686" s="131"/>
    </row>
    <row r="687" ht="15">
      <c r="M687" s="131"/>
    </row>
    <row r="688" ht="15">
      <c r="M688" s="131"/>
    </row>
    <row r="689" ht="15">
      <c r="M689" s="131"/>
    </row>
    <row r="690" ht="15">
      <c r="M690" s="131"/>
    </row>
    <row r="691" ht="15">
      <c r="M691" s="131"/>
    </row>
    <row r="692" ht="15">
      <c r="M692" s="131"/>
    </row>
    <row r="693" ht="15">
      <c r="M693" s="131"/>
    </row>
    <row r="694" ht="15">
      <c r="M694" s="131"/>
    </row>
    <row r="695" ht="15">
      <c r="M695" s="131"/>
    </row>
    <row r="696" ht="15">
      <c r="M696" s="131"/>
    </row>
    <row r="697" ht="15">
      <c r="M697" s="131"/>
    </row>
    <row r="698" ht="15">
      <c r="M698" s="131"/>
    </row>
    <row r="699" ht="15">
      <c r="M699" s="131"/>
    </row>
    <row r="700" ht="15">
      <c r="M700" s="131"/>
    </row>
    <row r="701" ht="15">
      <c r="M701" s="131"/>
    </row>
    <row r="702" ht="15">
      <c r="M702" s="131"/>
    </row>
    <row r="703" ht="15">
      <c r="M703" s="131"/>
    </row>
    <row r="704" ht="15">
      <c r="M704" s="131"/>
    </row>
    <row r="705" ht="15">
      <c r="M705" s="131"/>
    </row>
    <row r="706" ht="15">
      <c r="M706" s="131"/>
    </row>
    <row r="707" ht="15">
      <c r="M707" s="131"/>
    </row>
    <row r="708" ht="15">
      <c r="M708" s="131"/>
    </row>
    <row r="709" ht="15">
      <c r="M709" s="131"/>
    </row>
    <row r="710" ht="15">
      <c r="M710" s="131"/>
    </row>
    <row r="711" ht="15">
      <c r="M711" s="131"/>
    </row>
    <row r="712" ht="15">
      <c r="M712" s="131"/>
    </row>
    <row r="713" ht="15">
      <c r="M713" s="131"/>
    </row>
    <row r="714" ht="15">
      <c r="M714" s="131"/>
    </row>
    <row r="715" ht="15">
      <c r="M715" s="131"/>
    </row>
    <row r="716" ht="15">
      <c r="M716" s="131"/>
    </row>
    <row r="717" ht="15">
      <c r="M717" s="131"/>
    </row>
    <row r="718" ht="15">
      <c r="M718" s="131"/>
    </row>
    <row r="719" ht="15">
      <c r="M719" s="131"/>
    </row>
    <row r="720" ht="15">
      <c r="M720" s="131"/>
    </row>
    <row r="721" ht="15">
      <c r="M721" s="131"/>
    </row>
    <row r="722" ht="15">
      <c r="M722" s="131"/>
    </row>
    <row r="723" ht="15">
      <c r="M723" s="131"/>
    </row>
    <row r="724" ht="15">
      <c r="M724" s="131"/>
    </row>
    <row r="725" ht="15">
      <c r="M725" s="131"/>
    </row>
    <row r="726" ht="15">
      <c r="M726" s="131"/>
    </row>
    <row r="727" ht="15">
      <c r="M727" s="131"/>
    </row>
    <row r="728" ht="15">
      <c r="M728" s="131"/>
    </row>
    <row r="729" ht="15">
      <c r="M729" s="131"/>
    </row>
    <row r="730" ht="15">
      <c r="M730" s="131"/>
    </row>
    <row r="731" ht="15">
      <c r="M731" s="131"/>
    </row>
    <row r="732" ht="15">
      <c r="M732" s="131"/>
    </row>
    <row r="733" ht="15">
      <c r="M733" s="131"/>
    </row>
    <row r="734" ht="15">
      <c r="M734" s="131"/>
    </row>
    <row r="735" ht="15">
      <c r="M735" s="131"/>
    </row>
    <row r="736" ht="15">
      <c r="M736" s="131"/>
    </row>
    <row r="737" ht="15">
      <c r="M737" s="131"/>
    </row>
    <row r="738" ht="15">
      <c r="M738" s="131"/>
    </row>
    <row r="739" ht="15">
      <c r="M739" s="131"/>
    </row>
    <row r="740" ht="15">
      <c r="M740" s="131"/>
    </row>
    <row r="741" ht="15">
      <c r="M741" s="131"/>
    </row>
    <row r="742" ht="15">
      <c r="M742" s="131"/>
    </row>
    <row r="743" ht="15">
      <c r="M743" s="131"/>
    </row>
    <row r="744" ht="15">
      <c r="M744" s="131"/>
    </row>
    <row r="745" ht="15">
      <c r="M745" s="131"/>
    </row>
    <row r="746" ht="15">
      <c r="M746" s="131"/>
    </row>
    <row r="747" ht="15">
      <c r="M747" s="131"/>
    </row>
    <row r="748" ht="15">
      <c r="M748" s="131"/>
    </row>
    <row r="749" ht="15">
      <c r="M749" s="131"/>
    </row>
    <row r="750" ht="15">
      <c r="M750" s="131"/>
    </row>
    <row r="751" ht="15">
      <c r="M751" s="131"/>
    </row>
    <row r="752" ht="15">
      <c r="M752" s="131"/>
    </row>
    <row r="753" ht="15">
      <c r="M753" s="131"/>
    </row>
    <row r="754" ht="15">
      <c r="M754" s="131"/>
    </row>
    <row r="755" ht="15">
      <c r="M755" s="131"/>
    </row>
    <row r="756" ht="15">
      <c r="M756" s="131"/>
    </row>
    <row r="757" ht="15">
      <c r="M757" s="131"/>
    </row>
    <row r="758" ht="15">
      <c r="M758" s="131"/>
    </row>
    <row r="759" ht="15">
      <c r="M759" s="131"/>
    </row>
    <row r="760" ht="15">
      <c r="M760" s="131"/>
    </row>
    <row r="761" ht="15">
      <c r="M761" s="131"/>
    </row>
    <row r="762" ht="15">
      <c r="M762" s="131"/>
    </row>
    <row r="763" ht="15">
      <c r="M763" s="131"/>
    </row>
    <row r="764" ht="15">
      <c r="M764" s="131"/>
    </row>
    <row r="765" ht="15">
      <c r="M765" s="131"/>
    </row>
    <row r="766" ht="15">
      <c r="M766" s="131"/>
    </row>
    <row r="767" ht="15">
      <c r="M767" s="131"/>
    </row>
    <row r="768" ht="15">
      <c r="M768" s="131"/>
    </row>
    <row r="769" ht="15">
      <c r="M769" s="131"/>
    </row>
    <row r="770" ht="15">
      <c r="M770" s="131"/>
    </row>
    <row r="771" ht="15">
      <c r="M771" s="131"/>
    </row>
    <row r="772" ht="15">
      <c r="M772" s="131"/>
    </row>
    <row r="773" ht="15">
      <c r="M773" s="131"/>
    </row>
    <row r="774" ht="15">
      <c r="M774" s="131"/>
    </row>
    <row r="775" ht="15">
      <c r="M775" s="131"/>
    </row>
    <row r="776" ht="15">
      <c r="M776" s="131"/>
    </row>
    <row r="777" ht="15">
      <c r="M777" s="131"/>
    </row>
    <row r="778" ht="15">
      <c r="M778" s="131"/>
    </row>
    <row r="779" ht="15">
      <c r="M779" s="131"/>
    </row>
    <row r="780" ht="15">
      <c r="M780" s="131"/>
    </row>
    <row r="781" ht="15">
      <c r="M781" s="131"/>
    </row>
    <row r="782" ht="15">
      <c r="M782" s="131"/>
    </row>
    <row r="783" ht="15">
      <c r="M783" s="131"/>
    </row>
    <row r="784" ht="15">
      <c r="M784" s="131"/>
    </row>
    <row r="785" ht="15">
      <c r="M785" s="131"/>
    </row>
    <row r="786" ht="15">
      <c r="M786" s="131"/>
    </row>
    <row r="787" ht="15">
      <c r="M787" s="131"/>
    </row>
    <row r="788" ht="15">
      <c r="M788" s="131"/>
    </row>
    <row r="789" ht="15">
      <c r="M789" s="131"/>
    </row>
    <row r="790" ht="15">
      <c r="M790" s="131"/>
    </row>
    <row r="791" ht="15">
      <c r="M791" s="131"/>
    </row>
    <row r="792" ht="15">
      <c r="M792" s="131"/>
    </row>
    <row r="793" ht="15">
      <c r="M793" s="131"/>
    </row>
    <row r="794" ht="15">
      <c r="M794" s="131"/>
    </row>
    <row r="795" ht="15">
      <c r="M795" s="131"/>
    </row>
    <row r="796" ht="15">
      <c r="M796" s="131"/>
    </row>
    <row r="797" ht="15">
      <c r="M797" s="131"/>
    </row>
    <row r="798" ht="15">
      <c r="M798" s="131"/>
    </row>
    <row r="799" ht="15">
      <c r="M799" s="131"/>
    </row>
    <row r="800" ht="15">
      <c r="M800" s="131"/>
    </row>
    <row r="801" ht="15">
      <c r="M801" s="131"/>
    </row>
    <row r="802" ht="15">
      <c r="M802" s="131"/>
    </row>
    <row r="803" ht="15">
      <c r="M803" s="131"/>
    </row>
    <row r="804" ht="15">
      <c r="M804" s="131"/>
    </row>
    <row r="805" ht="15">
      <c r="M805" s="131"/>
    </row>
    <row r="806" ht="15">
      <c r="M806" s="131"/>
    </row>
    <row r="807" ht="15">
      <c r="M807" s="131"/>
    </row>
    <row r="808" ht="15">
      <c r="M808" s="131"/>
    </row>
    <row r="809" ht="15">
      <c r="M809" s="131"/>
    </row>
    <row r="810" ht="15">
      <c r="M810" s="131"/>
    </row>
    <row r="811" ht="15">
      <c r="M811" s="131"/>
    </row>
    <row r="812" ht="15">
      <c r="M812" s="131"/>
    </row>
    <row r="813" ht="15">
      <c r="M813" s="131"/>
    </row>
    <row r="814" ht="15">
      <c r="M814" s="131"/>
    </row>
    <row r="815" ht="15">
      <c r="M815" s="131"/>
    </row>
    <row r="816" ht="15">
      <c r="M816" s="131"/>
    </row>
    <row r="817" ht="15">
      <c r="M817" s="131"/>
    </row>
    <row r="818" ht="15">
      <c r="M818" s="131"/>
    </row>
    <row r="819" ht="15">
      <c r="M819" s="131"/>
    </row>
    <row r="820" ht="15">
      <c r="M820" s="131"/>
    </row>
    <row r="821" ht="15">
      <c r="M821" s="131"/>
    </row>
    <row r="822" ht="15">
      <c r="M822" s="131"/>
    </row>
    <row r="823" ht="15">
      <c r="M823" s="131"/>
    </row>
    <row r="824" ht="15">
      <c r="M824" s="131"/>
    </row>
    <row r="825" ht="15">
      <c r="M825" s="131"/>
    </row>
    <row r="826" ht="15">
      <c r="M826" s="131"/>
    </row>
    <row r="827" ht="15">
      <c r="M827" s="131"/>
    </row>
    <row r="828" ht="15">
      <c r="M828" s="131"/>
    </row>
    <row r="829" ht="15">
      <c r="M829" s="131"/>
    </row>
    <row r="830" ht="15">
      <c r="M830" s="131"/>
    </row>
    <row r="831" ht="15">
      <c r="M831" s="131"/>
    </row>
    <row r="832" ht="15">
      <c r="M832" s="131"/>
    </row>
    <row r="833" ht="15">
      <c r="M833" s="131"/>
    </row>
    <row r="834" ht="15">
      <c r="M834" s="131"/>
    </row>
    <row r="835" ht="15">
      <c r="M835" s="131"/>
    </row>
    <row r="836" ht="15">
      <c r="M836" s="131"/>
    </row>
    <row r="837" ht="15">
      <c r="M837" s="131"/>
    </row>
    <row r="838" ht="15">
      <c r="M838" s="131"/>
    </row>
    <row r="839" ht="15">
      <c r="M839" s="131"/>
    </row>
    <row r="840" ht="15">
      <c r="M840" s="131"/>
    </row>
    <row r="841" ht="15">
      <c r="M841" s="131"/>
    </row>
    <row r="842" ht="15">
      <c r="M842" s="131"/>
    </row>
    <row r="843" ht="15">
      <c r="M843" s="131"/>
    </row>
    <row r="844" ht="15">
      <c r="M844" s="131"/>
    </row>
    <row r="845" ht="15">
      <c r="M845" s="131"/>
    </row>
    <row r="846" ht="15">
      <c r="M846" s="131"/>
    </row>
    <row r="847" ht="15">
      <c r="M847" s="131"/>
    </row>
    <row r="848" ht="15">
      <c r="M848" s="131"/>
    </row>
    <row r="849" ht="15">
      <c r="M849" s="131"/>
    </row>
    <row r="850" ht="15">
      <c r="M850" s="131"/>
    </row>
    <row r="851" ht="15">
      <c r="M851" s="131"/>
    </row>
    <row r="852" ht="15">
      <c r="M852" s="131"/>
    </row>
    <row r="853" ht="15">
      <c r="M853" s="131"/>
    </row>
    <row r="854" ht="15">
      <c r="M854" s="131"/>
    </row>
    <row r="855" ht="15">
      <c r="M855" s="131"/>
    </row>
    <row r="856" ht="15">
      <c r="M856" s="131"/>
    </row>
    <row r="857" ht="15">
      <c r="M857" s="131"/>
    </row>
    <row r="858" ht="15">
      <c r="M858" s="131"/>
    </row>
    <row r="859" ht="15">
      <c r="M859" s="131"/>
    </row>
    <row r="860" ht="15">
      <c r="M860" s="131"/>
    </row>
    <row r="861" ht="15">
      <c r="M861" s="131"/>
    </row>
    <row r="862" ht="15">
      <c r="M862" s="131"/>
    </row>
    <row r="863" ht="15">
      <c r="M863" s="131"/>
    </row>
    <row r="864" ht="15">
      <c r="M864" s="131"/>
    </row>
    <row r="865" ht="15">
      <c r="M865" s="131"/>
    </row>
    <row r="866" ht="15">
      <c r="M866" s="131"/>
    </row>
    <row r="867" ht="15">
      <c r="M867" s="131"/>
    </row>
    <row r="868" ht="15">
      <c r="M868" s="131"/>
    </row>
    <row r="869" ht="15">
      <c r="M869" s="131"/>
    </row>
    <row r="870" ht="15">
      <c r="M870" s="131"/>
    </row>
    <row r="871" ht="15">
      <c r="M871" s="131"/>
    </row>
    <row r="872" ht="15">
      <c r="M872" s="131"/>
    </row>
    <row r="873" ht="15">
      <c r="M873" s="131"/>
    </row>
    <row r="874" ht="15">
      <c r="M874" s="131"/>
    </row>
    <row r="875" ht="15">
      <c r="M875" s="131"/>
    </row>
    <row r="876" ht="15">
      <c r="M876" s="131"/>
    </row>
    <row r="877" ht="15">
      <c r="M877" s="131"/>
    </row>
    <row r="878" ht="15">
      <c r="M878" s="131"/>
    </row>
    <row r="879" ht="15">
      <c r="M879" s="131"/>
    </row>
    <row r="880" ht="15">
      <c r="M880" s="131"/>
    </row>
    <row r="881" ht="15">
      <c r="M881" s="131"/>
    </row>
    <row r="882" ht="15">
      <c r="M882" s="131"/>
    </row>
    <row r="883" ht="15">
      <c r="M883" s="131"/>
    </row>
    <row r="884" ht="15">
      <c r="M884" s="131"/>
    </row>
    <row r="885" ht="15">
      <c r="M885" s="131"/>
    </row>
    <row r="886" ht="15">
      <c r="M886" s="131"/>
    </row>
    <row r="887" ht="15">
      <c r="M887" s="131"/>
    </row>
    <row r="888" ht="15">
      <c r="M888" s="131"/>
    </row>
    <row r="889" ht="15">
      <c r="M889" s="131"/>
    </row>
    <row r="890" ht="15">
      <c r="M890" s="131"/>
    </row>
    <row r="891" ht="15">
      <c r="M891" s="131"/>
    </row>
    <row r="892" ht="15">
      <c r="M892" s="131"/>
    </row>
    <row r="893" ht="15">
      <c r="M893" s="131"/>
    </row>
    <row r="894" ht="15">
      <c r="M894" s="131"/>
    </row>
    <row r="895" ht="15">
      <c r="M895" s="131"/>
    </row>
    <row r="896" ht="15">
      <c r="M896" s="131"/>
    </row>
    <row r="897" ht="15">
      <c r="M897" s="131"/>
    </row>
    <row r="898" ht="15">
      <c r="M898" s="131"/>
    </row>
    <row r="899" ht="15">
      <c r="M899" s="131"/>
    </row>
    <row r="900" ht="15">
      <c r="M900" s="131"/>
    </row>
    <row r="901" ht="15">
      <c r="M901" s="131"/>
    </row>
    <row r="902" ht="15">
      <c r="M902" s="131"/>
    </row>
    <row r="903" ht="15">
      <c r="M903" s="131"/>
    </row>
    <row r="904" ht="15">
      <c r="M904" s="131"/>
    </row>
    <row r="905" ht="15">
      <c r="M905" s="131"/>
    </row>
    <row r="906" ht="15">
      <c r="M906" s="131"/>
    </row>
    <row r="907" ht="15">
      <c r="M907" s="131"/>
    </row>
    <row r="908" ht="15">
      <c r="M908" s="131"/>
    </row>
    <row r="909" ht="15">
      <c r="M909" s="131"/>
    </row>
    <row r="910" ht="15">
      <c r="M910" s="131"/>
    </row>
    <row r="911" ht="15">
      <c r="M911" s="131"/>
    </row>
    <row r="912" ht="15">
      <c r="M912" s="131"/>
    </row>
    <row r="913" ht="15">
      <c r="M913" s="131"/>
    </row>
    <row r="914" ht="15">
      <c r="M914" s="131"/>
    </row>
    <row r="915" ht="15">
      <c r="M915" s="131"/>
    </row>
    <row r="916" ht="15">
      <c r="M916" s="131"/>
    </row>
    <row r="917" ht="15">
      <c r="M917" s="131"/>
    </row>
    <row r="918" ht="15">
      <c r="M918" s="131"/>
    </row>
    <row r="919" ht="15">
      <c r="M919" s="131"/>
    </row>
    <row r="920" ht="15">
      <c r="M920" s="131"/>
    </row>
    <row r="921" ht="15">
      <c r="M921" s="131"/>
    </row>
    <row r="922" ht="15">
      <c r="M922" s="131"/>
    </row>
    <row r="923" ht="15">
      <c r="M923" s="131"/>
    </row>
    <row r="924" ht="15">
      <c r="M924" s="131"/>
    </row>
    <row r="925" ht="15">
      <c r="M925" s="131"/>
    </row>
    <row r="926" ht="15">
      <c r="M926" s="131"/>
    </row>
    <row r="927" ht="15">
      <c r="M927" s="131"/>
    </row>
    <row r="928" ht="15">
      <c r="M928" s="131"/>
    </row>
    <row r="929" ht="15">
      <c r="M929" s="131"/>
    </row>
    <row r="930" ht="15">
      <c r="M930" s="131"/>
    </row>
    <row r="931" ht="15">
      <c r="M931" s="131"/>
    </row>
    <row r="932" ht="15">
      <c r="M932" s="131"/>
    </row>
    <row r="933" ht="15">
      <c r="M933" s="131"/>
    </row>
    <row r="934" ht="15">
      <c r="M934" s="131"/>
    </row>
    <row r="935" ht="15">
      <c r="M935" s="131"/>
    </row>
    <row r="936" ht="15">
      <c r="M936" s="131"/>
    </row>
    <row r="937" ht="15">
      <c r="M937" s="131"/>
    </row>
    <row r="938" ht="15">
      <c r="M938" s="131"/>
    </row>
    <row r="939" ht="15">
      <c r="M939" s="131"/>
    </row>
    <row r="940" ht="15">
      <c r="M940" s="131"/>
    </row>
    <row r="941" ht="15">
      <c r="M941" s="131"/>
    </row>
    <row r="942" ht="15">
      <c r="M942" s="131"/>
    </row>
    <row r="943" ht="15">
      <c r="M943" s="131"/>
    </row>
    <row r="944" ht="15">
      <c r="M944" s="131"/>
    </row>
    <row r="945" ht="15">
      <c r="M945" s="131"/>
    </row>
    <row r="946" ht="15">
      <c r="M946" s="131"/>
    </row>
    <row r="947" ht="15">
      <c r="M947" s="131"/>
    </row>
    <row r="948" ht="15">
      <c r="M948" s="131"/>
    </row>
    <row r="949" ht="15">
      <c r="M949" s="131"/>
    </row>
    <row r="950" ht="15">
      <c r="M950" s="131"/>
    </row>
    <row r="951" ht="15">
      <c r="M951" s="131"/>
    </row>
    <row r="952" ht="15">
      <c r="M952" s="131"/>
    </row>
    <row r="953" ht="15">
      <c r="M953" s="131"/>
    </row>
    <row r="954" ht="15">
      <c r="M954" s="131"/>
    </row>
    <row r="955" ht="15">
      <c r="M955" s="131"/>
    </row>
    <row r="956" ht="15">
      <c r="M956" s="131"/>
    </row>
    <row r="957" ht="15">
      <c r="M957" s="131"/>
    </row>
    <row r="958" ht="15">
      <c r="M958" s="131"/>
    </row>
    <row r="959" ht="15">
      <c r="M959" s="131"/>
    </row>
    <row r="960" ht="15">
      <c r="M960" s="131"/>
    </row>
    <row r="961" ht="15">
      <c r="M961" s="131"/>
    </row>
    <row r="962" ht="15">
      <c r="M962" s="131"/>
    </row>
    <row r="963" ht="15">
      <c r="M963" s="131"/>
    </row>
    <row r="964" ht="15">
      <c r="M964" s="131"/>
    </row>
    <row r="965" ht="15">
      <c r="M965" s="131"/>
    </row>
    <row r="966" ht="15">
      <c r="M966" s="131"/>
    </row>
    <row r="967" ht="15">
      <c r="M967" s="131"/>
    </row>
    <row r="968" ht="15">
      <c r="M968" s="131"/>
    </row>
    <row r="969" ht="15">
      <c r="M969" s="131"/>
    </row>
    <row r="970" ht="15">
      <c r="M970" s="131"/>
    </row>
    <row r="971" ht="15">
      <c r="M971" s="131"/>
    </row>
    <row r="972" ht="15">
      <c r="M972" s="131"/>
    </row>
    <row r="973" ht="15">
      <c r="M973" s="131"/>
    </row>
    <row r="974" ht="15">
      <c r="M974" s="131"/>
    </row>
    <row r="975" ht="15">
      <c r="M975" s="131"/>
    </row>
    <row r="976" ht="15">
      <c r="M976" s="131"/>
    </row>
    <row r="977" ht="15">
      <c r="M977" s="131"/>
    </row>
    <row r="978" ht="15">
      <c r="M978" s="131"/>
    </row>
    <row r="979" ht="15">
      <c r="M979" s="131"/>
    </row>
    <row r="980" ht="15">
      <c r="M980" s="131"/>
    </row>
    <row r="981" ht="15">
      <c r="M981" s="131"/>
    </row>
    <row r="982" ht="15">
      <c r="M982" s="131"/>
    </row>
    <row r="983" ht="15">
      <c r="M983" s="131"/>
    </row>
    <row r="984" ht="15">
      <c r="M984" s="131"/>
    </row>
    <row r="985" ht="15">
      <c r="M985" s="131"/>
    </row>
    <row r="986" ht="15">
      <c r="M986" s="131"/>
    </row>
    <row r="987" ht="15">
      <c r="M987" s="131"/>
    </row>
    <row r="988" ht="15">
      <c r="M988" s="131"/>
    </row>
    <row r="989" ht="15">
      <c r="M989" s="131"/>
    </row>
    <row r="990" ht="15">
      <c r="M990" s="131"/>
    </row>
    <row r="991" ht="15">
      <c r="M991" s="131"/>
    </row>
    <row r="992" ht="15">
      <c r="M992" s="131"/>
    </row>
    <row r="993" ht="15">
      <c r="M993" s="131"/>
    </row>
    <row r="994" ht="15">
      <c r="M994" s="131"/>
    </row>
    <row r="995" ht="15">
      <c r="M995" s="131"/>
    </row>
    <row r="996" ht="15">
      <c r="M996" s="131"/>
    </row>
    <row r="997" ht="15">
      <c r="M997" s="131"/>
    </row>
    <row r="998" ht="15">
      <c r="M998" s="131"/>
    </row>
    <row r="999" ht="15">
      <c r="M999" s="131"/>
    </row>
    <row r="1000" ht="15">
      <c r="M1000" s="131"/>
    </row>
    <row r="1001" ht="15">
      <c r="M1001" s="131"/>
    </row>
    <row r="1002" ht="15">
      <c r="M1002" s="131"/>
    </row>
    <row r="1003" ht="15">
      <c r="M1003" s="131"/>
    </row>
    <row r="1004" ht="15">
      <c r="M1004" s="131"/>
    </row>
    <row r="1005" ht="15">
      <c r="M1005" s="131"/>
    </row>
    <row r="1006" ht="15">
      <c r="M1006" s="131"/>
    </row>
    <row r="1007" ht="15">
      <c r="M1007" s="131"/>
    </row>
    <row r="1008" ht="15">
      <c r="M1008" s="131"/>
    </row>
    <row r="1009" ht="15">
      <c r="M1009" s="131"/>
    </row>
    <row r="1010" ht="15">
      <c r="M1010" s="131"/>
    </row>
    <row r="1011" ht="15">
      <c r="M1011" s="131"/>
    </row>
    <row r="1012" ht="15">
      <c r="M1012" s="131"/>
    </row>
    <row r="1013" ht="15">
      <c r="M1013" s="131"/>
    </row>
    <row r="1014" ht="15">
      <c r="M1014" s="131"/>
    </row>
    <row r="1015" ht="15">
      <c r="M1015" s="131"/>
    </row>
    <row r="1016" ht="15">
      <c r="M1016" s="131"/>
    </row>
    <row r="1017" ht="15">
      <c r="M1017" s="131"/>
    </row>
    <row r="1018" ht="15">
      <c r="M1018" s="131"/>
    </row>
    <row r="1019" ht="15">
      <c r="M1019" s="131"/>
    </row>
    <row r="1020" ht="15">
      <c r="M1020" s="131"/>
    </row>
    <row r="1021" ht="15">
      <c r="M1021" s="131"/>
    </row>
    <row r="1022" ht="15">
      <c r="M1022" s="131"/>
    </row>
    <row r="1023" ht="15">
      <c r="M1023" s="131"/>
    </row>
    <row r="1024" ht="15">
      <c r="M1024" s="131"/>
    </row>
    <row r="1025" ht="15">
      <c r="M1025" s="131"/>
    </row>
    <row r="1026" ht="15">
      <c r="M1026" s="131"/>
    </row>
    <row r="1027" ht="15">
      <c r="M1027" s="131"/>
    </row>
    <row r="1028" ht="15">
      <c r="M1028" s="131"/>
    </row>
    <row r="1029" ht="15">
      <c r="M1029" s="131"/>
    </row>
    <row r="1030" ht="15">
      <c r="M1030" s="131"/>
    </row>
    <row r="1031" ht="15">
      <c r="M1031" s="131"/>
    </row>
    <row r="1032" ht="15">
      <c r="M1032" s="131"/>
    </row>
    <row r="1033" ht="15">
      <c r="M1033" s="131"/>
    </row>
    <row r="1034" ht="15">
      <c r="M1034" s="131"/>
    </row>
    <row r="1035" ht="15">
      <c r="M1035" s="131"/>
    </row>
    <row r="1036" ht="15">
      <c r="M1036" s="131"/>
    </row>
    <row r="1037" ht="15">
      <c r="M1037" s="131"/>
    </row>
    <row r="1038" ht="15">
      <c r="M1038" s="131"/>
    </row>
    <row r="1039" ht="15">
      <c r="M1039" s="131"/>
    </row>
    <row r="1040" ht="15">
      <c r="M1040" s="131"/>
    </row>
    <row r="1041" ht="15">
      <c r="M1041" s="131"/>
    </row>
    <row r="1042" ht="15">
      <c r="M1042" s="131"/>
    </row>
    <row r="1043" ht="15">
      <c r="M1043" s="131"/>
    </row>
    <row r="1044" ht="15">
      <c r="M1044" s="131"/>
    </row>
    <row r="1045" ht="15">
      <c r="M1045" s="131"/>
    </row>
    <row r="1046" ht="15">
      <c r="M1046" s="131"/>
    </row>
    <row r="1047" ht="15">
      <c r="M1047" s="131"/>
    </row>
    <row r="1048" ht="15">
      <c r="M1048" s="131"/>
    </row>
    <row r="1049" ht="15">
      <c r="M1049" s="131"/>
    </row>
    <row r="1050" ht="15">
      <c r="M1050" s="131"/>
    </row>
    <row r="1051" ht="15">
      <c r="M1051" s="131"/>
    </row>
    <row r="1052" ht="15">
      <c r="M1052" s="131"/>
    </row>
    <row r="1053" ht="15">
      <c r="M1053" s="131"/>
    </row>
    <row r="1054" ht="15">
      <c r="M1054" s="131"/>
    </row>
    <row r="1055" ht="15">
      <c r="M1055" s="131"/>
    </row>
    <row r="1056" ht="15">
      <c r="M1056" s="131"/>
    </row>
    <row r="1057" ht="15">
      <c r="M1057" s="131"/>
    </row>
    <row r="1058" ht="15">
      <c r="M1058" s="131"/>
    </row>
    <row r="1059" ht="15">
      <c r="M1059" s="131"/>
    </row>
    <row r="1060" ht="15">
      <c r="M1060" s="131"/>
    </row>
    <row r="1061" ht="15">
      <c r="M1061" s="131"/>
    </row>
    <row r="1062" ht="15">
      <c r="M1062" s="131"/>
    </row>
    <row r="1063" ht="15">
      <c r="M1063" s="131"/>
    </row>
    <row r="1064" ht="15">
      <c r="M1064" s="131"/>
    </row>
    <row r="1065" ht="15">
      <c r="M1065" s="131"/>
    </row>
    <row r="1066" ht="15">
      <c r="M1066" s="131"/>
    </row>
    <row r="1067" ht="15">
      <c r="M1067" s="131"/>
    </row>
    <row r="1068" ht="15">
      <c r="M1068" s="131"/>
    </row>
    <row r="1069" ht="15">
      <c r="M1069" s="131"/>
    </row>
    <row r="1070" ht="15">
      <c r="M1070" s="131"/>
    </row>
    <row r="1071" ht="15">
      <c r="M1071" s="131"/>
    </row>
    <row r="1072" ht="15">
      <c r="M1072" s="131"/>
    </row>
    <row r="1073" ht="15">
      <c r="M1073" s="131"/>
    </row>
    <row r="1074" ht="15">
      <c r="M1074" s="131"/>
    </row>
    <row r="1075" ht="15">
      <c r="M1075" s="131"/>
    </row>
    <row r="1076" ht="15">
      <c r="M1076" s="131"/>
    </row>
    <row r="1077" ht="15">
      <c r="M1077" s="131"/>
    </row>
    <row r="1078" ht="15">
      <c r="M1078" s="131"/>
    </row>
    <row r="1079" ht="15">
      <c r="M1079" s="131"/>
    </row>
    <row r="1080" ht="15">
      <c r="M1080" s="131"/>
    </row>
    <row r="1081" ht="15">
      <c r="M1081" s="131"/>
    </row>
    <row r="1082" ht="15">
      <c r="M1082" s="131"/>
    </row>
    <row r="1083" ht="15">
      <c r="M1083" s="131"/>
    </row>
    <row r="1084" ht="15">
      <c r="M1084" s="131"/>
    </row>
    <row r="1085" ht="15">
      <c r="M1085" s="131"/>
    </row>
    <row r="1086" ht="15">
      <c r="M1086" s="131"/>
    </row>
    <row r="1087" ht="15">
      <c r="M1087" s="131"/>
    </row>
    <row r="1088" ht="15">
      <c r="M1088" s="131"/>
    </row>
    <row r="1089" ht="15">
      <c r="M1089" s="131"/>
    </row>
    <row r="1090" ht="15">
      <c r="M1090" s="131"/>
    </row>
    <row r="1091" ht="15">
      <c r="M1091" s="131"/>
    </row>
    <row r="1092" ht="15">
      <c r="M1092" s="131"/>
    </row>
    <row r="1093" ht="15">
      <c r="M1093" s="131"/>
    </row>
    <row r="1094" ht="15">
      <c r="M1094" s="131"/>
    </row>
    <row r="1095" ht="15">
      <c r="M1095" s="131"/>
    </row>
    <row r="1096" ht="15">
      <c r="M1096" s="131"/>
    </row>
    <row r="1097" ht="15">
      <c r="M1097" s="131"/>
    </row>
    <row r="1098" ht="15">
      <c r="M1098" s="131"/>
    </row>
    <row r="1099" ht="15">
      <c r="M1099" s="131"/>
    </row>
    <row r="1100" ht="15">
      <c r="M1100" s="131"/>
    </row>
    <row r="1101" ht="15">
      <c r="M1101" s="131"/>
    </row>
    <row r="1102" ht="15">
      <c r="M1102" s="131"/>
    </row>
    <row r="1103" ht="15">
      <c r="M1103" s="131"/>
    </row>
    <row r="1104" ht="15">
      <c r="M1104" s="131"/>
    </row>
    <row r="1105" ht="15">
      <c r="M1105" s="131"/>
    </row>
    <row r="1106" ht="15">
      <c r="M1106" s="131"/>
    </row>
    <row r="1107" ht="15">
      <c r="M1107" s="131"/>
    </row>
    <row r="1108" ht="15">
      <c r="M1108" s="131"/>
    </row>
    <row r="1109" ht="15">
      <c r="M1109" s="131"/>
    </row>
    <row r="1110" ht="15">
      <c r="M1110" s="131"/>
    </row>
    <row r="1111" ht="15">
      <c r="M1111" s="131"/>
    </row>
    <row r="1112" ht="15">
      <c r="M1112" s="131"/>
    </row>
    <row r="1113" ht="15">
      <c r="M1113" s="131"/>
    </row>
    <row r="1114" ht="15">
      <c r="M1114" s="131"/>
    </row>
    <row r="1115" ht="15">
      <c r="M1115" s="131"/>
    </row>
    <row r="1116" ht="15">
      <c r="M1116" s="131"/>
    </row>
    <row r="1117" ht="15">
      <c r="M1117" s="131"/>
    </row>
    <row r="1118" ht="15">
      <c r="M1118" s="131"/>
    </row>
    <row r="1119" ht="15">
      <c r="M1119" s="131"/>
    </row>
    <row r="1120" ht="15">
      <c r="M1120" s="131"/>
    </row>
    <row r="1121" ht="15">
      <c r="M1121" s="131"/>
    </row>
    <row r="1122" ht="15">
      <c r="M1122" s="131"/>
    </row>
    <row r="1123" ht="15">
      <c r="M1123" s="131"/>
    </row>
    <row r="1124" ht="15">
      <c r="M1124" s="131"/>
    </row>
    <row r="1125" ht="15">
      <c r="M1125" s="131"/>
    </row>
    <row r="1126" ht="15">
      <c r="M1126" s="131"/>
    </row>
    <row r="1127" ht="15">
      <c r="M1127" s="131"/>
    </row>
    <row r="1128" ht="15">
      <c r="M1128" s="131"/>
    </row>
    <row r="1129" ht="15">
      <c r="M1129" s="131"/>
    </row>
    <row r="1130" ht="15">
      <c r="M1130" s="131"/>
    </row>
    <row r="1131" ht="15">
      <c r="M1131" s="131"/>
    </row>
    <row r="1132" ht="15">
      <c r="M1132" s="131"/>
    </row>
    <row r="1133" ht="15">
      <c r="M1133" s="131"/>
    </row>
    <row r="1134" ht="15">
      <c r="M1134" s="131"/>
    </row>
    <row r="1135" ht="15">
      <c r="M1135" s="131"/>
    </row>
    <row r="1136" ht="15">
      <c r="M1136" s="131"/>
    </row>
    <row r="1137" ht="15">
      <c r="M1137" s="131"/>
    </row>
    <row r="1138" ht="15">
      <c r="M1138" s="131"/>
    </row>
    <row r="1139" ht="15">
      <c r="M1139" s="131"/>
    </row>
    <row r="1140" ht="15">
      <c r="M1140" s="131"/>
    </row>
    <row r="1141" ht="15">
      <c r="M1141" s="131"/>
    </row>
    <row r="1142" ht="15">
      <c r="M1142" s="131"/>
    </row>
    <row r="1143" ht="15">
      <c r="M1143" s="131"/>
    </row>
    <row r="1144" ht="15">
      <c r="M1144" s="131"/>
    </row>
    <row r="1145" ht="15">
      <c r="M1145" s="131"/>
    </row>
    <row r="1146" ht="15">
      <c r="M1146" s="131"/>
    </row>
    <row r="1147" ht="15">
      <c r="M1147" s="131"/>
    </row>
    <row r="1148" ht="15">
      <c r="M1148" s="131"/>
    </row>
    <row r="1149" ht="15">
      <c r="M1149" s="131"/>
    </row>
    <row r="1150" ht="15">
      <c r="M1150" s="131"/>
    </row>
    <row r="1151" ht="15">
      <c r="M1151" s="131"/>
    </row>
    <row r="1152" ht="15">
      <c r="M1152" s="131"/>
    </row>
    <row r="1153" ht="15">
      <c r="M1153" s="131"/>
    </row>
    <row r="1154" ht="15">
      <c r="M1154" s="131"/>
    </row>
    <row r="1155" ht="15">
      <c r="M1155" s="131"/>
    </row>
    <row r="1156" ht="15">
      <c r="M1156" s="131"/>
    </row>
    <row r="1157" ht="15">
      <c r="M1157" s="131"/>
    </row>
    <row r="1158" ht="15">
      <c r="M1158" s="131"/>
    </row>
    <row r="1159" ht="15">
      <c r="M1159" s="131"/>
    </row>
    <row r="1160" ht="15">
      <c r="M1160" s="131"/>
    </row>
    <row r="1161" ht="15">
      <c r="M1161" s="131"/>
    </row>
    <row r="1162" ht="15">
      <c r="M1162" s="131"/>
    </row>
    <row r="1163" ht="15">
      <c r="M1163" s="131"/>
    </row>
    <row r="1164" ht="15">
      <c r="M1164" s="131"/>
    </row>
    <row r="1165" ht="15">
      <c r="M1165" s="131"/>
    </row>
    <row r="1166" ht="15">
      <c r="M1166" s="131"/>
    </row>
    <row r="1167" ht="15">
      <c r="M1167" s="131"/>
    </row>
    <row r="1168" ht="15">
      <c r="M1168" s="131"/>
    </row>
    <row r="1169" ht="15">
      <c r="M1169" s="131"/>
    </row>
    <row r="1170" ht="15">
      <c r="M1170" s="131"/>
    </row>
    <row r="1171" ht="15">
      <c r="M1171" s="131"/>
    </row>
    <row r="1172" ht="15">
      <c r="M1172" s="131"/>
    </row>
    <row r="1173" ht="15">
      <c r="M1173" s="131"/>
    </row>
    <row r="1174" ht="15">
      <c r="M1174" s="131"/>
    </row>
    <row r="1175" ht="15">
      <c r="M1175" s="131"/>
    </row>
    <row r="1176" ht="15">
      <c r="M1176" s="131"/>
    </row>
    <row r="1177" ht="15">
      <c r="M1177" s="131"/>
    </row>
    <row r="1178" ht="15">
      <c r="M1178" s="131"/>
    </row>
    <row r="1179" ht="15">
      <c r="M1179" s="131"/>
    </row>
    <row r="1180" ht="15">
      <c r="M1180" s="131"/>
    </row>
    <row r="1181" ht="15">
      <c r="M1181" s="131"/>
    </row>
    <row r="1182" ht="15">
      <c r="M1182" s="131"/>
    </row>
    <row r="1183" ht="15">
      <c r="M1183" s="131"/>
    </row>
    <row r="1184" ht="15">
      <c r="M1184" s="131"/>
    </row>
    <row r="1185" ht="15">
      <c r="M1185" s="131"/>
    </row>
    <row r="1186" ht="15">
      <c r="M1186" s="131"/>
    </row>
    <row r="1187" ht="15">
      <c r="M1187" s="131"/>
    </row>
    <row r="1188" ht="15">
      <c r="M1188" s="131"/>
    </row>
    <row r="1189" ht="15">
      <c r="M1189" s="131"/>
    </row>
    <row r="1190" ht="15">
      <c r="M1190" s="131"/>
    </row>
    <row r="1191" ht="15">
      <c r="M1191" s="131"/>
    </row>
    <row r="1192" ht="15">
      <c r="M1192" s="131"/>
    </row>
    <row r="1193" ht="15">
      <c r="M1193" s="131"/>
    </row>
    <row r="1194" ht="15">
      <c r="M1194" s="131"/>
    </row>
    <row r="1195" ht="15">
      <c r="M1195" s="131"/>
    </row>
    <row r="1196" ht="15">
      <c r="M1196" s="131"/>
    </row>
    <row r="1197" ht="15">
      <c r="M1197" s="131"/>
    </row>
    <row r="1198" ht="15">
      <c r="M1198" s="131"/>
    </row>
    <row r="1199" ht="15">
      <c r="M1199" s="131"/>
    </row>
    <row r="1200" ht="15">
      <c r="M1200" s="131"/>
    </row>
    <row r="1201" ht="15">
      <c r="M1201" s="131"/>
    </row>
    <row r="1202" ht="15">
      <c r="M1202" s="131"/>
    </row>
    <row r="1203" ht="15">
      <c r="M1203" s="131"/>
    </row>
    <row r="1204" ht="15">
      <c r="M1204" s="131"/>
    </row>
    <row r="1205" ht="15">
      <c r="M1205" s="131"/>
    </row>
    <row r="1206" ht="15">
      <c r="M1206" s="131"/>
    </row>
    <row r="1207" ht="15">
      <c r="M1207" s="131"/>
    </row>
    <row r="1208" ht="15">
      <c r="M1208" s="131"/>
    </row>
    <row r="1209" ht="15">
      <c r="M1209" s="131"/>
    </row>
    <row r="1210" ht="15">
      <c r="M1210" s="131"/>
    </row>
    <row r="1211" ht="15">
      <c r="M1211" s="131"/>
    </row>
    <row r="1212" ht="15">
      <c r="M1212" s="131"/>
    </row>
    <row r="1213" ht="15">
      <c r="M1213" s="131"/>
    </row>
    <row r="1214" ht="15">
      <c r="M1214" s="131"/>
    </row>
    <row r="1215" ht="15">
      <c r="M1215" s="131"/>
    </row>
    <row r="1216" ht="15">
      <c r="M1216" s="131"/>
    </row>
    <row r="1217" ht="15">
      <c r="M1217" s="131"/>
    </row>
    <row r="1218" ht="15">
      <c r="M1218" s="131"/>
    </row>
    <row r="1219" ht="15">
      <c r="M1219" s="131"/>
    </row>
    <row r="1220" ht="15">
      <c r="M1220" s="131"/>
    </row>
    <row r="1221" ht="15">
      <c r="M1221" s="131"/>
    </row>
    <row r="1222" ht="15">
      <c r="M1222" s="131"/>
    </row>
    <row r="1223" ht="15">
      <c r="M1223" s="131"/>
    </row>
    <row r="1224" ht="15">
      <c r="M1224" s="131"/>
    </row>
    <row r="1225" ht="15">
      <c r="M1225" s="131"/>
    </row>
    <row r="1226" ht="15">
      <c r="M1226" s="131"/>
    </row>
    <row r="1227" ht="15">
      <c r="M1227" s="131"/>
    </row>
    <row r="1228" ht="15">
      <c r="M1228" s="131"/>
    </row>
    <row r="1229" ht="15">
      <c r="M1229" s="131"/>
    </row>
    <row r="1230" ht="15">
      <c r="M1230" s="131"/>
    </row>
    <row r="1231" ht="15">
      <c r="M1231" s="131"/>
    </row>
    <row r="1232" ht="15">
      <c r="M1232" s="131"/>
    </row>
    <row r="1233" ht="15">
      <c r="M1233" s="131"/>
    </row>
    <row r="1234" ht="15">
      <c r="M1234" s="131"/>
    </row>
    <row r="1235" ht="15">
      <c r="M1235" s="131"/>
    </row>
    <row r="1236" ht="15">
      <c r="M1236" s="131"/>
    </row>
    <row r="1237" ht="15">
      <c r="M1237" s="131"/>
    </row>
    <row r="1238" ht="15">
      <c r="M1238" s="131"/>
    </row>
    <row r="1239" ht="15">
      <c r="M1239" s="131"/>
    </row>
    <row r="1240" ht="15">
      <c r="M1240" s="131"/>
    </row>
    <row r="1241" ht="15">
      <c r="M1241" s="131"/>
    </row>
    <row r="1242" ht="15">
      <c r="M1242" s="131"/>
    </row>
    <row r="1243" ht="15">
      <c r="M1243" s="131"/>
    </row>
    <row r="1244" ht="15">
      <c r="M1244" s="131"/>
    </row>
    <row r="1245" ht="15">
      <c r="M1245" s="131"/>
    </row>
    <row r="1246" ht="15">
      <c r="M1246" s="131"/>
    </row>
    <row r="1247" ht="15">
      <c r="M1247" s="131"/>
    </row>
    <row r="1248" ht="15">
      <c r="M1248" s="131"/>
    </row>
    <row r="1249" ht="15">
      <c r="M1249" s="131"/>
    </row>
    <row r="1250" ht="15">
      <c r="M1250" s="131"/>
    </row>
    <row r="1251" ht="15">
      <c r="M1251" s="131"/>
    </row>
    <row r="1252" ht="15">
      <c r="M1252" s="131"/>
    </row>
    <row r="1253" ht="15">
      <c r="M1253" s="131"/>
    </row>
    <row r="1254" ht="15">
      <c r="M1254" s="131"/>
    </row>
    <row r="1255" ht="15">
      <c r="M1255" s="131"/>
    </row>
    <row r="1256" ht="15">
      <c r="M1256" s="131"/>
    </row>
    <row r="1257" ht="15">
      <c r="M1257" s="131"/>
    </row>
    <row r="1258" ht="15">
      <c r="M1258" s="131"/>
    </row>
    <row r="1259" ht="15">
      <c r="M1259" s="131"/>
    </row>
    <row r="1260" ht="15">
      <c r="M1260" s="131"/>
    </row>
    <row r="1261" ht="15">
      <c r="M1261" s="131"/>
    </row>
    <row r="1262" ht="15">
      <c r="M1262" s="131"/>
    </row>
    <row r="1263" ht="15">
      <c r="M1263" s="131"/>
    </row>
    <row r="1264" ht="15">
      <c r="M1264" s="131"/>
    </row>
    <row r="1265" ht="15">
      <c r="M1265" s="131"/>
    </row>
    <row r="1266" ht="15">
      <c r="M1266" s="131"/>
    </row>
    <row r="1267" ht="15">
      <c r="M1267" s="131"/>
    </row>
    <row r="1268" ht="15">
      <c r="M1268" s="131"/>
    </row>
    <row r="1269" ht="15">
      <c r="M1269" s="131"/>
    </row>
    <row r="1270" ht="15">
      <c r="M1270" s="131"/>
    </row>
    <row r="1271" ht="15">
      <c r="M1271" s="131"/>
    </row>
    <row r="1272" ht="15">
      <c r="M1272" s="131"/>
    </row>
    <row r="1273" ht="15">
      <c r="M1273" s="131"/>
    </row>
    <row r="1274" ht="15">
      <c r="M1274" s="131"/>
    </row>
    <row r="1275" ht="15">
      <c r="M1275" s="131"/>
    </row>
    <row r="1276" ht="15">
      <c r="M1276" s="131"/>
    </row>
    <row r="1277" ht="15">
      <c r="M1277" s="131"/>
    </row>
    <row r="1278" ht="15">
      <c r="M1278" s="131"/>
    </row>
    <row r="1279" ht="15">
      <c r="M1279" s="131"/>
    </row>
    <row r="1280" ht="15">
      <c r="M1280" s="131"/>
    </row>
    <row r="1281" ht="15">
      <c r="M1281" s="131"/>
    </row>
    <row r="1282" ht="15">
      <c r="M1282" s="131"/>
    </row>
    <row r="1283" ht="15">
      <c r="M1283" s="131"/>
    </row>
    <row r="1284" ht="15">
      <c r="M1284" s="131"/>
    </row>
    <row r="1285" ht="15">
      <c r="M1285" s="131"/>
    </row>
    <row r="1286" ht="15">
      <c r="M1286" s="131"/>
    </row>
    <row r="1287" ht="15">
      <c r="M1287" s="131"/>
    </row>
    <row r="1288" ht="15">
      <c r="M1288" s="131"/>
    </row>
    <row r="1289" ht="15">
      <c r="M1289" s="131"/>
    </row>
    <row r="1290" ht="15">
      <c r="M1290" s="131"/>
    </row>
    <row r="1291" ht="15">
      <c r="M1291" s="131"/>
    </row>
    <row r="1292" ht="15">
      <c r="M1292" s="131"/>
    </row>
    <row r="1293" ht="15">
      <c r="M1293" s="131"/>
    </row>
    <row r="1294" ht="15">
      <c r="M1294" s="131"/>
    </row>
    <row r="1295" ht="15">
      <c r="M1295" s="131"/>
    </row>
    <row r="1296" ht="15">
      <c r="M1296" s="131"/>
    </row>
    <row r="1297" ht="15">
      <c r="M1297" s="131"/>
    </row>
    <row r="1298" ht="15">
      <c r="M1298" s="131"/>
    </row>
    <row r="1299" ht="15">
      <c r="M1299" s="131"/>
    </row>
    <row r="1300" ht="15">
      <c r="M1300" s="131"/>
    </row>
    <row r="1301" ht="15">
      <c r="M1301" s="131"/>
    </row>
    <row r="1302" ht="15">
      <c r="M1302" s="131"/>
    </row>
    <row r="1303" ht="15">
      <c r="M1303" s="131"/>
    </row>
    <row r="1304" ht="15">
      <c r="M1304" s="131"/>
    </row>
    <row r="1305" ht="15">
      <c r="M1305" s="131"/>
    </row>
    <row r="1306" ht="15">
      <c r="M1306" s="131"/>
    </row>
    <row r="1307" ht="15">
      <c r="M1307" s="131"/>
    </row>
    <row r="1308" ht="15">
      <c r="M1308" s="131"/>
    </row>
    <row r="1309" ht="15">
      <c r="M1309" s="131"/>
    </row>
    <row r="1310" ht="15">
      <c r="M1310" s="131"/>
    </row>
    <row r="1311" ht="15">
      <c r="M1311" s="131"/>
    </row>
    <row r="1312" ht="15">
      <c r="M1312" s="131"/>
    </row>
    <row r="1313" ht="15">
      <c r="M1313" s="131"/>
    </row>
    <row r="1314" ht="15">
      <c r="M1314" s="131"/>
    </row>
    <row r="1315" ht="15">
      <c r="M1315" s="131"/>
    </row>
    <row r="1316" ht="15">
      <c r="M1316" s="131"/>
    </row>
    <row r="1317" ht="15">
      <c r="M1317" s="131"/>
    </row>
    <row r="1318" ht="15">
      <c r="M1318" s="131"/>
    </row>
    <row r="1319" ht="15">
      <c r="M1319" s="131"/>
    </row>
    <row r="1320" ht="15">
      <c r="M1320" s="131"/>
    </row>
    <row r="1321" ht="15">
      <c r="M1321" s="131"/>
    </row>
    <row r="1322" ht="15">
      <c r="M1322" s="131"/>
    </row>
    <row r="1323" ht="15">
      <c r="M1323" s="131"/>
    </row>
    <row r="1324" ht="15">
      <c r="M1324" s="131"/>
    </row>
    <row r="1325" ht="15">
      <c r="M1325" s="131"/>
    </row>
    <row r="1326" ht="15">
      <c r="M1326" s="131"/>
    </row>
    <row r="1327" ht="15">
      <c r="M1327" s="131"/>
    </row>
    <row r="1328" ht="15">
      <c r="M1328" s="131"/>
    </row>
    <row r="1329" ht="15">
      <c r="M1329" s="131"/>
    </row>
    <row r="1330" ht="15">
      <c r="M1330" s="131"/>
    </row>
    <row r="1331" ht="15">
      <c r="M1331" s="131"/>
    </row>
    <row r="1332" ht="15">
      <c r="M1332" s="131"/>
    </row>
    <row r="1333" ht="15">
      <c r="M1333" s="131"/>
    </row>
    <row r="1334" ht="15">
      <c r="M1334" s="131"/>
    </row>
    <row r="1335" ht="15">
      <c r="M1335" s="131"/>
    </row>
    <row r="1336" ht="15">
      <c r="M1336" s="131"/>
    </row>
    <row r="1337" ht="15">
      <c r="M1337" s="131"/>
    </row>
    <row r="1338" ht="15">
      <c r="M1338" s="131"/>
    </row>
    <row r="1339" ht="15">
      <c r="M1339" s="131"/>
    </row>
    <row r="1340" ht="15">
      <c r="M1340" s="131"/>
    </row>
    <row r="1341" ht="15">
      <c r="M1341" s="131"/>
    </row>
    <row r="1342" ht="15.75" thickBot="1">
      <c r="M1342" s="131"/>
    </row>
  </sheetData>
  <autoFilter ref="A1:AX112"/>
  <mergeCells count="24">
    <mergeCell ref="M5:M6"/>
    <mergeCell ref="M9:M11"/>
    <mergeCell ref="M14:M17"/>
    <mergeCell ref="M19:M20"/>
    <mergeCell ref="M46:M48"/>
    <mergeCell ref="M42:M44"/>
    <mergeCell ref="M49:M50"/>
    <mergeCell ref="M28:M29"/>
    <mergeCell ref="M31:M34"/>
    <mergeCell ref="M35:M36"/>
    <mergeCell ref="M38:M41"/>
    <mergeCell ref="M107:M109"/>
    <mergeCell ref="M70:M73"/>
    <mergeCell ref="M74:M76"/>
    <mergeCell ref="M79:M80"/>
    <mergeCell ref="M82:M84"/>
    <mergeCell ref="M51:M56"/>
    <mergeCell ref="M89:M91"/>
    <mergeCell ref="M92:M93"/>
    <mergeCell ref="M101:M103"/>
    <mergeCell ref="M86:M87"/>
    <mergeCell ref="M60:M61"/>
    <mergeCell ref="M65:M67"/>
    <mergeCell ref="M68:M69"/>
  </mergeCells>
  <printOptions/>
  <pageMargins left="0.76" right="0.5905511811023623" top="0.984251968503937" bottom="0.7874015748031497" header="0.5118110236220472" footer="0.5118110236220472"/>
  <pageSetup horizontalDpi="600" verticalDpi="600" orientation="portrait" paperSize="8" scale="55" r:id="rId3"/>
  <headerFooter alignWithMargins="0">
    <oddHeader>&amp;CALLEGATO N.1 AGGIUDICAZIONE TRIENNALE CATETERI E SONDE
</oddHeader>
    <oddFooter>&amp;CPagina &amp;P di &amp;N</oddFooter>
  </headerFooter>
  <legacyDrawing r:id="rId2"/>
</worksheet>
</file>

<file path=xl/worksheets/sheet3.xml><?xml version="1.0" encoding="utf-8"?>
<worksheet xmlns="http://schemas.openxmlformats.org/spreadsheetml/2006/main" xmlns:r="http://schemas.openxmlformats.org/officeDocument/2006/relationships">
  <dimension ref="A1:K114"/>
  <sheetViews>
    <sheetView zoomScale="75" zoomScaleNormal="75" workbookViewId="0" topLeftCell="A1">
      <selection activeCell="I114" sqref="I114"/>
    </sheetView>
  </sheetViews>
  <sheetFormatPr defaultColWidth="9.140625" defaultRowHeight="12.75"/>
  <cols>
    <col min="1" max="1" width="7.00390625" style="87" customWidth="1"/>
    <col min="2" max="2" width="6.28125" style="1" customWidth="1"/>
    <col min="3" max="3" width="45.140625" style="13" customWidth="1"/>
    <col min="4" max="4" width="18.8515625" style="3" hidden="1" customWidth="1"/>
    <col min="5" max="5" width="7.28125" style="3" customWidth="1"/>
    <col min="6" max="6" width="12.00390625" style="14" customWidth="1"/>
    <col min="7" max="7" width="23.421875" style="12" bestFit="1" customWidth="1"/>
    <col min="8" max="8" width="19.28125" style="3" customWidth="1"/>
    <col min="9" max="9" width="15.28125" style="3" customWidth="1"/>
    <col min="10" max="10" width="18.421875" style="3" customWidth="1"/>
    <col min="11" max="16384" width="12.140625" style="3" customWidth="1"/>
  </cols>
  <sheetData>
    <row r="1" spans="1:10" ht="25.5">
      <c r="A1" s="85"/>
      <c r="B1" s="15"/>
      <c r="C1" s="15" t="s">
        <v>334</v>
      </c>
      <c r="D1" s="15" t="s">
        <v>640</v>
      </c>
      <c r="E1" s="16" t="s">
        <v>146</v>
      </c>
      <c r="F1" s="17" t="s">
        <v>439</v>
      </c>
      <c r="G1" s="18" t="s">
        <v>440</v>
      </c>
      <c r="H1" s="16" t="s">
        <v>447</v>
      </c>
      <c r="I1" s="19" t="s">
        <v>441</v>
      </c>
      <c r="J1" s="16" t="s">
        <v>442</v>
      </c>
    </row>
    <row r="2" spans="1:10" ht="100.5">
      <c r="A2" s="86" t="s">
        <v>14</v>
      </c>
      <c r="B2" s="28" t="s">
        <v>523</v>
      </c>
      <c r="C2" s="29" t="s">
        <v>792</v>
      </c>
      <c r="D2" s="30" t="s">
        <v>642</v>
      </c>
      <c r="E2" s="31">
        <v>300</v>
      </c>
      <c r="F2" s="32">
        <v>21.1</v>
      </c>
      <c r="G2" s="30" t="s">
        <v>263</v>
      </c>
      <c r="H2" s="33">
        <f>E2*F2</f>
        <v>6330</v>
      </c>
      <c r="I2" s="32">
        <f aca="true" t="shared" si="0" ref="I2:I17">H2*21%</f>
        <v>1329.3</v>
      </c>
      <c r="J2" s="32">
        <f aca="true" t="shared" si="1" ref="J2:J17">H2+I2</f>
        <v>7659.3</v>
      </c>
    </row>
    <row r="3" spans="1:10" ht="57.75">
      <c r="A3" s="86" t="s">
        <v>15</v>
      </c>
      <c r="B3" s="2" t="s">
        <v>524</v>
      </c>
      <c r="C3" s="4" t="s">
        <v>445</v>
      </c>
      <c r="D3" s="5" t="s">
        <v>446</v>
      </c>
      <c r="E3" s="31">
        <v>200</v>
      </c>
      <c r="F3" s="7">
        <v>9.79</v>
      </c>
      <c r="G3" s="5" t="s">
        <v>448</v>
      </c>
      <c r="H3" s="33">
        <f aca="true" t="shared" si="2" ref="H3:H66">E3*F3</f>
        <v>1957.9999999999998</v>
      </c>
      <c r="I3" s="6">
        <f t="shared" si="0"/>
        <v>411.17999999999995</v>
      </c>
      <c r="J3" s="6">
        <f t="shared" si="1"/>
        <v>2369.18</v>
      </c>
    </row>
    <row r="4" spans="1:10" ht="29.25">
      <c r="A4" s="86" t="s">
        <v>16</v>
      </c>
      <c r="B4" s="2" t="s">
        <v>525</v>
      </c>
      <c r="C4" s="4" t="s">
        <v>452</v>
      </c>
      <c r="D4" s="5" t="s">
        <v>645</v>
      </c>
      <c r="E4" s="31">
        <v>2600</v>
      </c>
      <c r="F4" s="6">
        <v>2.16</v>
      </c>
      <c r="G4" s="5" t="s">
        <v>453</v>
      </c>
      <c r="H4" s="33">
        <f t="shared" si="2"/>
        <v>5616</v>
      </c>
      <c r="I4" s="6">
        <f t="shared" si="0"/>
        <v>1179.36</v>
      </c>
      <c r="J4" s="6">
        <f t="shared" si="1"/>
        <v>6795.36</v>
      </c>
    </row>
    <row r="5" spans="1:10" ht="43.5">
      <c r="A5" s="86" t="s">
        <v>17</v>
      </c>
      <c r="B5" s="2" t="s">
        <v>554</v>
      </c>
      <c r="C5" s="4" t="s">
        <v>456</v>
      </c>
      <c r="D5" s="5" t="s">
        <v>454</v>
      </c>
      <c r="E5" s="31">
        <v>300</v>
      </c>
      <c r="F5" s="6">
        <v>10.7</v>
      </c>
      <c r="G5" s="5" t="s">
        <v>457</v>
      </c>
      <c r="H5" s="33">
        <f t="shared" si="2"/>
        <v>3210</v>
      </c>
      <c r="I5" s="6">
        <f t="shared" si="0"/>
        <v>674.1</v>
      </c>
      <c r="J5" s="6">
        <f t="shared" si="1"/>
        <v>3884.1</v>
      </c>
    </row>
    <row r="6" spans="1:10" ht="43.5">
      <c r="A6" s="86" t="s">
        <v>17</v>
      </c>
      <c r="B6" s="2" t="s">
        <v>555</v>
      </c>
      <c r="C6" s="4" t="s">
        <v>458</v>
      </c>
      <c r="D6" s="5" t="s">
        <v>454</v>
      </c>
      <c r="E6" s="31">
        <v>220</v>
      </c>
      <c r="F6" s="6">
        <v>2.069</v>
      </c>
      <c r="G6" s="5" t="s">
        <v>457</v>
      </c>
      <c r="H6" s="33">
        <f t="shared" si="2"/>
        <v>455.18</v>
      </c>
      <c r="I6" s="6">
        <f t="shared" si="0"/>
        <v>95.5878</v>
      </c>
      <c r="J6" s="6">
        <f t="shared" si="1"/>
        <v>550.7678</v>
      </c>
    </row>
    <row r="7" spans="1:10" ht="64.5">
      <c r="A7" s="86" t="s">
        <v>18</v>
      </c>
      <c r="B7" s="2" t="s">
        <v>526</v>
      </c>
      <c r="C7" s="20" t="s">
        <v>463</v>
      </c>
      <c r="D7" s="21" t="s">
        <v>464</v>
      </c>
      <c r="E7" s="31">
        <v>100</v>
      </c>
      <c r="F7" s="23">
        <v>2.66</v>
      </c>
      <c r="G7" s="24" t="s">
        <v>466</v>
      </c>
      <c r="H7" s="33">
        <f t="shared" si="2"/>
        <v>266</v>
      </c>
      <c r="I7" s="23">
        <f t="shared" si="0"/>
        <v>55.86</v>
      </c>
      <c r="J7" s="23">
        <f t="shared" si="1"/>
        <v>321.86</v>
      </c>
    </row>
    <row r="8" spans="1:10" ht="44.25">
      <c r="A8" s="86" t="s">
        <v>19</v>
      </c>
      <c r="B8" s="2" t="s">
        <v>527</v>
      </c>
      <c r="C8" s="4" t="s">
        <v>350</v>
      </c>
      <c r="D8" s="9" t="s">
        <v>651</v>
      </c>
      <c r="E8" s="31">
        <v>1560</v>
      </c>
      <c r="F8" s="6">
        <v>11.98</v>
      </c>
      <c r="G8" s="5" t="s">
        <v>757</v>
      </c>
      <c r="H8" s="33">
        <f t="shared" si="2"/>
        <v>18688.8</v>
      </c>
      <c r="I8" s="6">
        <f t="shared" si="0"/>
        <v>3924.6479999999997</v>
      </c>
      <c r="J8" s="6">
        <f t="shared" si="1"/>
        <v>22613.448</v>
      </c>
    </row>
    <row r="9" spans="1:10" ht="43.5">
      <c r="A9" s="86" t="s">
        <v>20</v>
      </c>
      <c r="B9" s="2" t="s">
        <v>556</v>
      </c>
      <c r="C9" s="4" t="s">
        <v>758</v>
      </c>
      <c r="D9" s="8" t="s">
        <v>651</v>
      </c>
      <c r="E9" s="31">
        <v>50</v>
      </c>
      <c r="F9" s="6">
        <v>0.98</v>
      </c>
      <c r="G9" s="5" t="s">
        <v>759</v>
      </c>
      <c r="H9" s="33">
        <f t="shared" si="2"/>
        <v>49</v>
      </c>
      <c r="I9" s="6">
        <f t="shared" si="0"/>
        <v>10.29</v>
      </c>
      <c r="J9" s="6">
        <f t="shared" si="1"/>
        <v>59.29</v>
      </c>
    </row>
    <row r="10" spans="1:10" ht="43.5">
      <c r="A10" s="86" t="s">
        <v>20</v>
      </c>
      <c r="B10" s="2" t="s">
        <v>557</v>
      </c>
      <c r="C10" s="4" t="s">
        <v>760</v>
      </c>
      <c r="D10" s="8" t="s">
        <v>651</v>
      </c>
      <c r="E10" s="31">
        <v>1550</v>
      </c>
      <c r="F10" s="6">
        <v>2.4</v>
      </c>
      <c r="G10" s="5" t="s">
        <v>759</v>
      </c>
      <c r="H10" s="33">
        <f t="shared" si="2"/>
        <v>3720</v>
      </c>
      <c r="I10" s="6">
        <f t="shared" si="0"/>
        <v>781.1999999999999</v>
      </c>
      <c r="J10" s="6">
        <f t="shared" si="1"/>
        <v>4501.2</v>
      </c>
    </row>
    <row r="11" spans="1:10" ht="100.5">
      <c r="A11" s="86" t="s">
        <v>20</v>
      </c>
      <c r="B11" s="2" t="s">
        <v>558</v>
      </c>
      <c r="C11" s="4" t="s">
        <v>793</v>
      </c>
      <c r="D11" s="8" t="s">
        <v>762</v>
      </c>
      <c r="E11" s="31">
        <v>200</v>
      </c>
      <c r="F11" s="6">
        <v>0.54</v>
      </c>
      <c r="G11" s="5" t="s">
        <v>759</v>
      </c>
      <c r="H11" s="33">
        <f t="shared" si="2"/>
        <v>108</v>
      </c>
      <c r="I11" s="6">
        <f t="shared" si="0"/>
        <v>22.68</v>
      </c>
      <c r="J11" s="6">
        <f t="shared" si="1"/>
        <v>130.68</v>
      </c>
    </row>
    <row r="12" spans="1:10" ht="29.25">
      <c r="A12" s="86" t="s">
        <v>21</v>
      </c>
      <c r="B12" s="2" t="s">
        <v>528</v>
      </c>
      <c r="C12" s="4" t="s">
        <v>256</v>
      </c>
      <c r="D12" s="8" t="s">
        <v>257</v>
      </c>
      <c r="E12" s="31">
        <v>70</v>
      </c>
      <c r="F12" s="6">
        <v>35.7</v>
      </c>
      <c r="G12" s="5" t="s">
        <v>773</v>
      </c>
      <c r="H12" s="33">
        <f t="shared" si="2"/>
        <v>2499</v>
      </c>
      <c r="I12" s="6">
        <f t="shared" si="0"/>
        <v>524.79</v>
      </c>
      <c r="J12" s="6">
        <f t="shared" si="1"/>
        <v>3023.79</v>
      </c>
    </row>
    <row r="13" spans="1:11" ht="29.25">
      <c r="A13" s="86" t="s">
        <v>22</v>
      </c>
      <c r="B13" s="2" t="s">
        <v>529</v>
      </c>
      <c r="C13" s="4" t="s">
        <v>763</v>
      </c>
      <c r="D13" s="8" t="s">
        <v>764</v>
      </c>
      <c r="E13" s="31">
        <v>450</v>
      </c>
      <c r="F13" s="6">
        <v>6.8</v>
      </c>
      <c r="G13" s="5" t="s">
        <v>759</v>
      </c>
      <c r="H13" s="33">
        <f t="shared" si="2"/>
        <v>3060</v>
      </c>
      <c r="I13" s="6">
        <f t="shared" si="0"/>
        <v>642.6</v>
      </c>
      <c r="J13" s="6">
        <f t="shared" si="1"/>
        <v>3702.6</v>
      </c>
      <c r="K13" s="6"/>
    </row>
    <row r="14" spans="1:10" ht="43.5">
      <c r="A14" s="86" t="s">
        <v>23</v>
      </c>
      <c r="B14" s="2" t="s">
        <v>559</v>
      </c>
      <c r="C14" s="4" t="s">
        <v>459</v>
      </c>
      <c r="D14" s="8" t="s">
        <v>454</v>
      </c>
      <c r="E14" s="31">
        <v>44100</v>
      </c>
      <c r="F14" s="6">
        <v>0.38</v>
      </c>
      <c r="G14" s="5" t="s">
        <v>457</v>
      </c>
      <c r="H14" s="33">
        <f t="shared" si="2"/>
        <v>16758</v>
      </c>
      <c r="I14" s="6">
        <f t="shared" si="0"/>
        <v>3519.18</v>
      </c>
      <c r="J14" s="6">
        <f t="shared" si="1"/>
        <v>20277.18</v>
      </c>
    </row>
    <row r="15" spans="1:10" ht="43.5">
      <c r="A15" s="86" t="s">
        <v>23</v>
      </c>
      <c r="B15" s="2" t="s">
        <v>560</v>
      </c>
      <c r="C15" s="4" t="s">
        <v>460</v>
      </c>
      <c r="D15" s="8" t="s">
        <v>658</v>
      </c>
      <c r="E15" s="31">
        <v>100</v>
      </c>
      <c r="F15" s="6">
        <v>6.58</v>
      </c>
      <c r="G15" s="5" t="s">
        <v>457</v>
      </c>
      <c r="H15" s="33">
        <f t="shared" si="2"/>
        <v>658</v>
      </c>
      <c r="I15" s="6">
        <f t="shared" si="0"/>
        <v>138.18</v>
      </c>
      <c r="J15" s="6">
        <f t="shared" si="1"/>
        <v>796.1800000000001</v>
      </c>
    </row>
    <row r="16" spans="1:10" ht="57.75">
      <c r="A16" s="86" t="s">
        <v>23</v>
      </c>
      <c r="B16" s="2" t="s">
        <v>561</v>
      </c>
      <c r="C16" s="4" t="s">
        <v>461</v>
      </c>
      <c r="D16" s="8" t="s">
        <v>664</v>
      </c>
      <c r="E16" s="31">
        <v>450</v>
      </c>
      <c r="F16" s="6">
        <v>8.1</v>
      </c>
      <c r="G16" s="5" t="s">
        <v>457</v>
      </c>
      <c r="H16" s="33">
        <f t="shared" si="2"/>
        <v>3645</v>
      </c>
      <c r="I16" s="6">
        <f t="shared" si="0"/>
        <v>765.4499999999999</v>
      </c>
      <c r="J16" s="6">
        <f t="shared" si="1"/>
        <v>4410.45</v>
      </c>
    </row>
    <row r="17" spans="1:10" ht="57.75">
      <c r="A17" s="86" t="s">
        <v>23</v>
      </c>
      <c r="B17" s="2" t="s">
        <v>562</v>
      </c>
      <c r="C17" s="4" t="s">
        <v>462</v>
      </c>
      <c r="D17" s="8" t="s">
        <v>664</v>
      </c>
      <c r="E17" s="31">
        <v>250</v>
      </c>
      <c r="F17" s="6">
        <v>8.1</v>
      </c>
      <c r="G17" s="5" t="s">
        <v>457</v>
      </c>
      <c r="H17" s="33">
        <f t="shared" si="2"/>
        <v>2025</v>
      </c>
      <c r="I17" s="6">
        <f t="shared" si="0"/>
        <v>425.25</v>
      </c>
      <c r="J17" s="6">
        <f t="shared" si="1"/>
        <v>2450.25</v>
      </c>
    </row>
    <row r="18" spans="1:10" ht="43.5">
      <c r="A18" s="86" t="s">
        <v>24</v>
      </c>
      <c r="B18" s="2" t="s">
        <v>530</v>
      </c>
      <c r="C18" s="4" t="s">
        <v>771</v>
      </c>
      <c r="D18" s="8" t="s">
        <v>772</v>
      </c>
      <c r="E18" s="31">
        <v>800</v>
      </c>
      <c r="F18" s="6">
        <v>3.1</v>
      </c>
      <c r="G18" s="5" t="s">
        <v>773</v>
      </c>
      <c r="H18" s="33">
        <f t="shared" si="2"/>
        <v>2480</v>
      </c>
      <c r="I18" s="6">
        <f>H18*21%</f>
        <v>520.8</v>
      </c>
      <c r="J18" s="6">
        <f>H18+I18</f>
        <v>3000.8</v>
      </c>
    </row>
    <row r="19" spans="1:10" ht="86.25">
      <c r="A19" s="86" t="s">
        <v>25</v>
      </c>
      <c r="B19" s="2" t="s">
        <v>563</v>
      </c>
      <c r="C19" s="4" t="s">
        <v>794</v>
      </c>
      <c r="D19" s="8" t="s">
        <v>680</v>
      </c>
      <c r="E19" s="31">
        <v>10</v>
      </c>
      <c r="F19" s="6">
        <v>190</v>
      </c>
      <c r="G19" s="5" t="s">
        <v>164</v>
      </c>
      <c r="H19" s="33">
        <f t="shared" si="2"/>
        <v>1900</v>
      </c>
      <c r="I19" s="6">
        <f>H19*4%</f>
        <v>76</v>
      </c>
      <c r="J19" s="6">
        <f>H19+I19</f>
        <v>1976</v>
      </c>
    </row>
    <row r="20" spans="1:10" ht="86.25">
      <c r="A20" s="86" t="s">
        <v>25</v>
      </c>
      <c r="B20" s="2" t="s">
        <v>564</v>
      </c>
      <c r="C20" s="4" t="s">
        <v>10</v>
      </c>
      <c r="D20" s="8" t="s">
        <v>680</v>
      </c>
      <c r="E20" s="31">
        <v>50</v>
      </c>
      <c r="F20" s="6">
        <v>210</v>
      </c>
      <c r="G20" s="5" t="s">
        <v>164</v>
      </c>
      <c r="H20" s="33">
        <f t="shared" si="2"/>
        <v>10500</v>
      </c>
      <c r="I20" s="6">
        <f>H20*4%</f>
        <v>420</v>
      </c>
      <c r="J20" s="6">
        <f>H20+I20</f>
        <v>10920</v>
      </c>
    </row>
    <row r="21" spans="1:10" ht="72">
      <c r="A21" s="86" t="s">
        <v>26</v>
      </c>
      <c r="B21" s="2" t="s">
        <v>565</v>
      </c>
      <c r="C21" s="4" t="s">
        <v>169</v>
      </c>
      <c r="D21" s="8" t="s">
        <v>682</v>
      </c>
      <c r="E21" s="31">
        <v>750</v>
      </c>
      <c r="F21" s="6">
        <v>0.21</v>
      </c>
      <c r="G21" s="5" t="s">
        <v>233</v>
      </c>
      <c r="H21" s="33">
        <f t="shared" si="2"/>
        <v>157.5</v>
      </c>
      <c r="I21" s="6">
        <f>H21*4%</f>
        <v>6.3</v>
      </c>
      <c r="J21" s="6">
        <f>H21+I21</f>
        <v>163.8</v>
      </c>
    </row>
    <row r="22" spans="1:10" ht="86.25">
      <c r="A22" s="86" t="s">
        <v>26</v>
      </c>
      <c r="B22" s="2" t="s">
        <v>566</v>
      </c>
      <c r="C22" s="4" t="s">
        <v>234</v>
      </c>
      <c r="D22" s="8" t="s">
        <v>682</v>
      </c>
      <c r="E22" s="31">
        <v>12550</v>
      </c>
      <c r="F22" s="6">
        <v>0.21</v>
      </c>
      <c r="G22" s="5" t="s">
        <v>233</v>
      </c>
      <c r="H22" s="33">
        <f t="shared" si="2"/>
        <v>2635.5</v>
      </c>
      <c r="I22" s="6">
        <f>H22*4%</f>
        <v>105.42</v>
      </c>
      <c r="J22" s="6">
        <f>H22+I22</f>
        <v>2740.92</v>
      </c>
    </row>
    <row r="23" spans="1:10" ht="72">
      <c r="A23" s="86" t="s">
        <v>27</v>
      </c>
      <c r="B23" s="2" t="s">
        <v>567</v>
      </c>
      <c r="C23" s="4" t="s">
        <v>765</v>
      </c>
      <c r="D23" s="8" t="s">
        <v>766</v>
      </c>
      <c r="E23" s="31">
        <v>32400</v>
      </c>
      <c r="F23" s="6">
        <v>0.42</v>
      </c>
      <c r="G23" s="5" t="s">
        <v>759</v>
      </c>
      <c r="H23" s="33">
        <f t="shared" si="2"/>
        <v>13608</v>
      </c>
      <c r="I23" s="6">
        <f aca="true" t="shared" si="3" ref="I23:I29">H23*21%</f>
        <v>2857.68</v>
      </c>
      <c r="J23" s="6">
        <f aca="true" t="shared" si="4" ref="J23:J29">H23+I23</f>
        <v>16465.68</v>
      </c>
    </row>
    <row r="24" spans="1:10" ht="57.75">
      <c r="A24" s="86" t="s">
        <v>27</v>
      </c>
      <c r="B24" s="2" t="s">
        <v>568</v>
      </c>
      <c r="C24" s="4" t="s">
        <v>767</v>
      </c>
      <c r="D24" s="8" t="s">
        <v>766</v>
      </c>
      <c r="E24" s="31">
        <v>2700</v>
      </c>
      <c r="F24" s="6">
        <v>0.42</v>
      </c>
      <c r="G24" s="5" t="s">
        <v>759</v>
      </c>
      <c r="H24" s="33">
        <f t="shared" si="2"/>
        <v>1134</v>
      </c>
      <c r="I24" s="6">
        <f t="shared" si="3"/>
        <v>238.14</v>
      </c>
      <c r="J24" s="6">
        <f t="shared" si="4"/>
        <v>1372.1399999999999</v>
      </c>
    </row>
    <row r="25" spans="1:10" ht="77.25">
      <c r="A25" s="86" t="s">
        <v>28</v>
      </c>
      <c r="B25" s="2" t="s">
        <v>531</v>
      </c>
      <c r="C25" s="20" t="s">
        <v>11</v>
      </c>
      <c r="D25" s="21" t="s">
        <v>697</v>
      </c>
      <c r="E25" s="31">
        <v>150</v>
      </c>
      <c r="F25" s="23">
        <v>8.27</v>
      </c>
      <c r="G25" s="24" t="s">
        <v>466</v>
      </c>
      <c r="H25" s="33">
        <f t="shared" si="2"/>
        <v>1240.5</v>
      </c>
      <c r="I25" s="23">
        <f t="shared" si="3"/>
        <v>260.505</v>
      </c>
      <c r="J25" s="23">
        <f t="shared" si="4"/>
        <v>1501.005</v>
      </c>
    </row>
    <row r="26" spans="1:10" ht="77.25">
      <c r="A26" s="86" t="s">
        <v>29</v>
      </c>
      <c r="B26" s="2" t="s">
        <v>532</v>
      </c>
      <c r="C26" s="20" t="s">
        <v>12</v>
      </c>
      <c r="D26" s="21" t="s">
        <v>699</v>
      </c>
      <c r="E26" s="31">
        <v>200</v>
      </c>
      <c r="F26" s="23">
        <v>5.61</v>
      </c>
      <c r="G26" s="24" t="s">
        <v>466</v>
      </c>
      <c r="H26" s="33">
        <f t="shared" si="2"/>
        <v>1122</v>
      </c>
      <c r="I26" s="23">
        <f t="shared" si="3"/>
        <v>235.62</v>
      </c>
      <c r="J26" s="23">
        <f t="shared" si="4"/>
        <v>1357.62</v>
      </c>
    </row>
    <row r="27" spans="1:10" ht="51.75">
      <c r="A27" s="86" t="s">
        <v>30</v>
      </c>
      <c r="B27" s="2" t="s">
        <v>533</v>
      </c>
      <c r="C27" s="20" t="s">
        <v>468</v>
      </c>
      <c r="D27" s="21" t="s">
        <v>701</v>
      </c>
      <c r="E27" s="31">
        <v>20</v>
      </c>
      <c r="F27" s="23">
        <v>7.41</v>
      </c>
      <c r="G27" s="24" t="s">
        <v>466</v>
      </c>
      <c r="H27" s="33">
        <f t="shared" si="2"/>
        <v>148.2</v>
      </c>
      <c r="I27" s="23">
        <f t="shared" si="3"/>
        <v>31.121999999999996</v>
      </c>
      <c r="J27" s="23">
        <f t="shared" si="4"/>
        <v>179.32199999999997</v>
      </c>
    </row>
    <row r="28" spans="1:10" ht="39">
      <c r="A28" s="86" t="s">
        <v>31</v>
      </c>
      <c r="B28" s="2" t="s">
        <v>569</v>
      </c>
      <c r="C28" s="20" t="s">
        <v>469</v>
      </c>
      <c r="D28" s="21" t="s">
        <v>703</v>
      </c>
      <c r="E28" s="31">
        <v>30</v>
      </c>
      <c r="F28" s="23">
        <v>8.27</v>
      </c>
      <c r="G28" s="24" t="s">
        <v>466</v>
      </c>
      <c r="H28" s="33">
        <f t="shared" si="2"/>
        <v>248.1</v>
      </c>
      <c r="I28" s="23">
        <f t="shared" si="3"/>
        <v>52.101</v>
      </c>
      <c r="J28" s="23">
        <f t="shared" si="4"/>
        <v>300.201</v>
      </c>
    </row>
    <row r="29" spans="1:10" ht="77.25">
      <c r="A29" s="86" t="s">
        <v>31</v>
      </c>
      <c r="B29" s="2" t="s">
        <v>570</v>
      </c>
      <c r="C29" s="20" t="s">
        <v>13</v>
      </c>
      <c r="D29" s="21" t="s">
        <v>703</v>
      </c>
      <c r="E29" s="31">
        <v>200</v>
      </c>
      <c r="F29" s="23">
        <v>8.27</v>
      </c>
      <c r="G29" s="24" t="s">
        <v>466</v>
      </c>
      <c r="H29" s="33">
        <f t="shared" si="2"/>
        <v>1654</v>
      </c>
      <c r="I29" s="23">
        <f t="shared" si="3"/>
        <v>347.34</v>
      </c>
      <c r="J29" s="23">
        <f t="shared" si="4"/>
        <v>2001.34</v>
      </c>
    </row>
    <row r="30" spans="1:10" ht="87">
      <c r="A30" s="86" t="s">
        <v>32</v>
      </c>
      <c r="B30" s="2" t="s">
        <v>534</v>
      </c>
      <c r="C30" s="10" t="s">
        <v>309</v>
      </c>
      <c r="D30" s="8" t="s">
        <v>705</v>
      </c>
      <c r="E30" s="31">
        <v>9700</v>
      </c>
      <c r="F30" s="6">
        <v>0.535</v>
      </c>
      <c r="G30" s="5" t="s">
        <v>235</v>
      </c>
      <c r="H30" s="33">
        <f t="shared" si="2"/>
        <v>5189.5</v>
      </c>
      <c r="I30" s="6">
        <f aca="true" t="shared" si="5" ref="I30:I57">H30*21%</f>
        <v>1089.795</v>
      </c>
      <c r="J30" s="6">
        <f aca="true" t="shared" si="6" ref="J30:J57">H30+I30</f>
        <v>6279.295</v>
      </c>
    </row>
    <row r="31" spans="1:10" s="11" customFormat="1" ht="39">
      <c r="A31" s="86" t="s">
        <v>33</v>
      </c>
      <c r="B31" s="2" t="s">
        <v>571</v>
      </c>
      <c r="C31" s="20" t="s">
        <v>471</v>
      </c>
      <c r="D31" s="21" t="s">
        <v>707</v>
      </c>
      <c r="E31" s="31">
        <v>4100</v>
      </c>
      <c r="F31" s="23">
        <v>0.11</v>
      </c>
      <c r="G31" s="24" t="s">
        <v>466</v>
      </c>
      <c r="H31" s="33">
        <f t="shared" si="2"/>
        <v>451</v>
      </c>
      <c r="I31" s="23">
        <f t="shared" si="5"/>
        <v>94.71</v>
      </c>
      <c r="J31" s="23">
        <f t="shared" si="6"/>
        <v>545.71</v>
      </c>
    </row>
    <row r="32" spans="1:10" s="11" customFormat="1" ht="39">
      <c r="A32" s="86" t="s">
        <v>33</v>
      </c>
      <c r="B32" s="2" t="s">
        <v>572</v>
      </c>
      <c r="C32" s="20" t="s">
        <v>472</v>
      </c>
      <c r="D32" s="21" t="s">
        <v>707</v>
      </c>
      <c r="E32" s="31">
        <v>31200</v>
      </c>
      <c r="F32" s="23">
        <v>0.11</v>
      </c>
      <c r="G32" s="24" t="s">
        <v>466</v>
      </c>
      <c r="H32" s="33">
        <f t="shared" si="2"/>
        <v>3432</v>
      </c>
      <c r="I32" s="23">
        <f t="shared" si="5"/>
        <v>720.72</v>
      </c>
      <c r="J32" s="23">
        <f t="shared" si="6"/>
        <v>4152.72</v>
      </c>
    </row>
    <row r="33" spans="1:10" s="11" customFormat="1" ht="39">
      <c r="A33" s="86" t="s">
        <v>33</v>
      </c>
      <c r="B33" s="2" t="s">
        <v>573</v>
      </c>
      <c r="C33" s="20" t="s">
        <v>473</v>
      </c>
      <c r="D33" s="21" t="s">
        <v>474</v>
      </c>
      <c r="E33" s="31">
        <v>8000</v>
      </c>
      <c r="F33" s="23">
        <v>0.11</v>
      </c>
      <c r="G33" s="24" t="s">
        <v>466</v>
      </c>
      <c r="H33" s="33">
        <f t="shared" si="2"/>
        <v>880</v>
      </c>
      <c r="I33" s="23">
        <f t="shared" si="5"/>
        <v>184.79999999999998</v>
      </c>
      <c r="J33" s="23">
        <f t="shared" si="6"/>
        <v>1064.8</v>
      </c>
    </row>
    <row r="34" spans="1:10" s="11" customFormat="1" ht="51.75">
      <c r="A34" s="86" t="s">
        <v>33</v>
      </c>
      <c r="B34" s="2" t="s">
        <v>574</v>
      </c>
      <c r="C34" s="20" t="s">
        <v>475</v>
      </c>
      <c r="D34" s="21" t="s">
        <v>476</v>
      </c>
      <c r="E34" s="31">
        <v>50</v>
      </c>
      <c r="F34" s="23">
        <v>4.28</v>
      </c>
      <c r="G34" s="24" t="s">
        <v>466</v>
      </c>
      <c r="H34" s="33">
        <f t="shared" si="2"/>
        <v>214</v>
      </c>
      <c r="I34" s="23">
        <f t="shared" si="5"/>
        <v>44.94</v>
      </c>
      <c r="J34" s="23">
        <f t="shared" si="6"/>
        <v>258.94</v>
      </c>
    </row>
    <row r="35" spans="1:10" ht="64.5">
      <c r="A35" s="86" t="s">
        <v>34</v>
      </c>
      <c r="B35" s="2" t="s">
        <v>575</v>
      </c>
      <c r="C35" s="20" t="s">
        <v>477</v>
      </c>
      <c r="D35" s="21" t="s">
        <v>478</v>
      </c>
      <c r="E35" s="31">
        <v>700</v>
      </c>
      <c r="F35" s="23">
        <v>1.52</v>
      </c>
      <c r="G35" s="24" t="s">
        <v>466</v>
      </c>
      <c r="H35" s="33">
        <f t="shared" si="2"/>
        <v>1064</v>
      </c>
      <c r="I35" s="23">
        <f t="shared" si="5"/>
        <v>223.44</v>
      </c>
      <c r="J35" s="23">
        <f t="shared" si="6"/>
        <v>1287.44</v>
      </c>
    </row>
    <row r="36" spans="1:10" ht="77.25">
      <c r="A36" s="86" t="s">
        <v>34</v>
      </c>
      <c r="B36" s="2" t="s">
        <v>576</v>
      </c>
      <c r="C36" s="20" t="s">
        <v>54</v>
      </c>
      <c r="D36" s="21" t="s">
        <v>478</v>
      </c>
      <c r="E36" s="31">
        <v>150</v>
      </c>
      <c r="F36" s="23">
        <v>8.55</v>
      </c>
      <c r="G36" s="24" t="s">
        <v>466</v>
      </c>
      <c r="H36" s="33">
        <f t="shared" si="2"/>
        <v>1282.5</v>
      </c>
      <c r="I36" s="23">
        <f t="shared" si="5"/>
        <v>269.325</v>
      </c>
      <c r="J36" s="23">
        <f t="shared" si="6"/>
        <v>1551.825</v>
      </c>
    </row>
    <row r="37" spans="1:10" ht="26.25">
      <c r="A37" s="86" t="s">
        <v>35</v>
      </c>
      <c r="B37" s="2" t="s">
        <v>577</v>
      </c>
      <c r="C37" s="20" t="s">
        <v>480</v>
      </c>
      <c r="D37" s="21" t="s">
        <v>710</v>
      </c>
      <c r="E37" s="31">
        <v>300</v>
      </c>
      <c r="F37" s="23">
        <v>1.7</v>
      </c>
      <c r="G37" s="24" t="s">
        <v>466</v>
      </c>
      <c r="H37" s="33">
        <f t="shared" si="2"/>
        <v>510</v>
      </c>
      <c r="I37" s="23">
        <f t="shared" si="5"/>
        <v>107.1</v>
      </c>
      <c r="J37" s="23">
        <f t="shared" si="6"/>
        <v>617.1</v>
      </c>
    </row>
    <row r="38" spans="1:10" ht="39">
      <c r="A38" s="86" t="s">
        <v>35</v>
      </c>
      <c r="B38" s="2" t="s">
        <v>578</v>
      </c>
      <c r="C38" s="20" t="s">
        <v>481</v>
      </c>
      <c r="D38" s="21" t="s">
        <v>710</v>
      </c>
      <c r="E38" s="31">
        <v>270</v>
      </c>
      <c r="F38" s="23">
        <v>3.61</v>
      </c>
      <c r="G38" s="24" t="s">
        <v>466</v>
      </c>
      <c r="H38" s="33">
        <f t="shared" si="2"/>
        <v>974.6999999999999</v>
      </c>
      <c r="I38" s="23">
        <f t="shared" si="5"/>
        <v>204.68699999999998</v>
      </c>
      <c r="J38" s="23">
        <f t="shared" si="6"/>
        <v>1179.387</v>
      </c>
    </row>
    <row r="39" spans="1:10" ht="77.25">
      <c r="A39" s="86" t="s">
        <v>35</v>
      </c>
      <c r="B39" s="2" t="s">
        <v>579</v>
      </c>
      <c r="C39" s="26" t="s">
        <v>55</v>
      </c>
      <c r="D39" s="21" t="s">
        <v>710</v>
      </c>
      <c r="E39" s="31">
        <v>1500</v>
      </c>
      <c r="F39" s="23">
        <v>3.95</v>
      </c>
      <c r="G39" s="24" t="s">
        <v>466</v>
      </c>
      <c r="H39" s="33">
        <f t="shared" si="2"/>
        <v>5925</v>
      </c>
      <c r="I39" s="23">
        <f t="shared" si="5"/>
        <v>1244.25</v>
      </c>
      <c r="J39" s="23">
        <f t="shared" si="6"/>
        <v>7169.25</v>
      </c>
    </row>
    <row r="40" spans="1:10" ht="39">
      <c r="A40" s="86" t="s">
        <v>35</v>
      </c>
      <c r="B40" s="2" t="s">
        <v>580</v>
      </c>
      <c r="C40" s="20" t="s">
        <v>483</v>
      </c>
      <c r="D40" s="21" t="s">
        <v>710</v>
      </c>
      <c r="E40" s="31">
        <v>750</v>
      </c>
      <c r="F40" s="23">
        <v>0.9</v>
      </c>
      <c r="G40" s="24" t="s">
        <v>466</v>
      </c>
      <c r="H40" s="33">
        <f t="shared" si="2"/>
        <v>675</v>
      </c>
      <c r="I40" s="23">
        <f t="shared" si="5"/>
        <v>141.75</v>
      </c>
      <c r="J40" s="23">
        <f t="shared" si="6"/>
        <v>816.75</v>
      </c>
    </row>
    <row r="41" spans="1:10" ht="39">
      <c r="A41" s="86" t="s">
        <v>35</v>
      </c>
      <c r="B41" s="2" t="s">
        <v>581</v>
      </c>
      <c r="C41" s="20" t="s">
        <v>484</v>
      </c>
      <c r="D41" s="21" t="s">
        <v>710</v>
      </c>
      <c r="E41" s="31">
        <v>24000</v>
      </c>
      <c r="F41" s="23">
        <v>0.31</v>
      </c>
      <c r="G41" s="24" t="s">
        <v>466</v>
      </c>
      <c r="H41" s="33">
        <f t="shared" si="2"/>
        <v>7440</v>
      </c>
      <c r="I41" s="23">
        <f t="shared" si="5"/>
        <v>1562.3999999999999</v>
      </c>
      <c r="J41" s="23">
        <f t="shared" si="6"/>
        <v>9002.4</v>
      </c>
    </row>
    <row r="42" spans="1:10" ht="26.25">
      <c r="A42" s="86" t="s">
        <v>35</v>
      </c>
      <c r="B42" s="2" t="s">
        <v>582</v>
      </c>
      <c r="C42" s="20" t="s">
        <v>485</v>
      </c>
      <c r="D42" s="21" t="s">
        <v>486</v>
      </c>
      <c r="E42" s="31">
        <v>30</v>
      </c>
      <c r="F42" s="23">
        <v>9.5</v>
      </c>
      <c r="G42" s="24" t="s">
        <v>466</v>
      </c>
      <c r="H42" s="33">
        <f t="shared" si="2"/>
        <v>285</v>
      </c>
      <c r="I42" s="23">
        <f t="shared" si="5"/>
        <v>59.849999999999994</v>
      </c>
      <c r="J42" s="23">
        <f t="shared" si="6"/>
        <v>344.85</v>
      </c>
    </row>
    <row r="43" spans="1:10" ht="77.25">
      <c r="A43" s="86" t="s">
        <v>35</v>
      </c>
      <c r="B43" s="2" t="s">
        <v>583</v>
      </c>
      <c r="C43" s="20" t="s">
        <v>56</v>
      </c>
      <c r="D43" s="21" t="s">
        <v>713</v>
      </c>
      <c r="E43" s="31">
        <v>50</v>
      </c>
      <c r="F43" s="23">
        <v>13.3</v>
      </c>
      <c r="G43" s="24" t="s">
        <v>466</v>
      </c>
      <c r="H43" s="33">
        <f t="shared" si="2"/>
        <v>665</v>
      </c>
      <c r="I43" s="23">
        <f t="shared" si="5"/>
        <v>139.65</v>
      </c>
      <c r="J43" s="23">
        <f t="shared" si="6"/>
        <v>804.65</v>
      </c>
    </row>
    <row r="44" spans="1:10" ht="77.25">
      <c r="A44" s="86" t="s">
        <v>35</v>
      </c>
      <c r="B44" s="2" t="s">
        <v>584</v>
      </c>
      <c r="C44" s="20" t="s">
        <v>57</v>
      </c>
      <c r="D44" s="21" t="s">
        <v>722</v>
      </c>
      <c r="E44" s="31">
        <v>15</v>
      </c>
      <c r="F44" s="23">
        <v>55</v>
      </c>
      <c r="G44" s="24" t="s">
        <v>466</v>
      </c>
      <c r="H44" s="33">
        <f t="shared" si="2"/>
        <v>825</v>
      </c>
      <c r="I44" s="23">
        <f t="shared" si="5"/>
        <v>173.25</v>
      </c>
      <c r="J44" s="23">
        <f t="shared" si="6"/>
        <v>998.25</v>
      </c>
    </row>
    <row r="45" spans="1:10" ht="57.75">
      <c r="A45" s="86" t="s">
        <v>36</v>
      </c>
      <c r="B45" s="2">
        <v>28</v>
      </c>
      <c r="C45" s="4" t="s">
        <v>774</v>
      </c>
      <c r="D45" s="8" t="s">
        <v>713</v>
      </c>
      <c r="E45" s="31">
        <v>210</v>
      </c>
      <c r="F45" s="6">
        <v>17.2</v>
      </c>
      <c r="G45" s="5" t="s">
        <v>773</v>
      </c>
      <c r="H45" s="33">
        <f t="shared" si="2"/>
        <v>3612</v>
      </c>
      <c r="I45" s="6">
        <f t="shared" si="5"/>
        <v>758.52</v>
      </c>
      <c r="J45" s="6">
        <f t="shared" si="6"/>
        <v>4370.52</v>
      </c>
    </row>
    <row r="46" spans="1:10" ht="72">
      <c r="A46" s="86" t="s">
        <v>37</v>
      </c>
      <c r="B46" s="2" t="s">
        <v>585</v>
      </c>
      <c r="C46" s="4" t="s">
        <v>775</v>
      </c>
      <c r="D46" s="8" t="s">
        <v>710</v>
      </c>
      <c r="E46" s="31">
        <v>50</v>
      </c>
      <c r="F46" s="6">
        <v>16.2</v>
      </c>
      <c r="G46" s="5" t="s">
        <v>773</v>
      </c>
      <c r="H46" s="33">
        <f t="shared" si="2"/>
        <v>810</v>
      </c>
      <c r="I46" s="6">
        <f t="shared" si="5"/>
        <v>170.1</v>
      </c>
      <c r="J46" s="6">
        <f t="shared" si="6"/>
        <v>980.1</v>
      </c>
    </row>
    <row r="47" spans="1:10" ht="72">
      <c r="A47" s="86" t="s">
        <v>37</v>
      </c>
      <c r="B47" s="2" t="s">
        <v>586</v>
      </c>
      <c r="C47" s="4" t="s">
        <v>776</v>
      </c>
      <c r="D47" s="8" t="s">
        <v>715</v>
      </c>
      <c r="E47" s="31">
        <v>50</v>
      </c>
      <c r="F47" s="6">
        <v>19</v>
      </c>
      <c r="G47" s="5" t="s">
        <v>773</v>
      </c>
      <c r="H47" s="33">
        <f t="shared" si="2"/>
        <v>950</v>
      </c>
      <c r="I47" s="6">
        <f t="shared" si="5"/>
        <v>199.5</v>
      </c>
      <c r="J47" s="6">
        <f t="shared" si="6"/>
        <v>1149.5</v>
      </c>
    </row>
    <row r="48" spans="1:10" ht="57.75">
      <c r="A48" s="86" t="s">
        <v>37</v>
      </c>
      <c r="B48" s="2" t="s">
        <v>587</v>
      </c>
      <c r="C48" s="4" t="s">
        <v>777</v>
      </c>
      <c r="D48" s="8" t="s">
        <v>715</v>
      </c>
      <c r="E48" s="31">
        <v>150</v>
      </c>
      <c r="F48" s="6">
        <v>15.75</v>
      </c>
      <c r="G48" s="5" t="s">
        <v>773</v>
      </c>
      <c r="H48" s="33">
        <f t="shared" si="2"/>
        <v>2362.5</v>
      </c>
      <c r="I48" s="6">
        <f t="shared" si="5"/>
        <v>496.125</v>
      </c>
      <c r="J48" s="6">
        <f t="shared" si="6"/>
        <v>2858.625</v>
      </c>
    </row>
    <row r="49" spans="1:10" ht="39">
      <c r="A49" s="86" t="s">
        <v>38</v>
      </c>
      <c r="B49" s="2" t="s">
        <v>588</v>
      </c>
      <c r="C49" s="20" t="s">
        <v>335</v>
      </c>
      <c r="D49" s="21" t="s">
        <v>717</v>
      </c>
      <c r="E49" s="31">
        <v>50</v>
      </c>
      <c r="F49" s="23">
        <v>19</v>
      </c>
      <c r="G49" s="24" t="s">
        <v>466</v>
      </c>
      <c r="H49" s="33">
        <f t="shared" si="2"/>
        <v>950</v>
      </c>
      <c r="I49" s="23">
        <f t="shared" si="5"/>
        <v>199.5</v>
      </c>
      <c r="J49" s="23">
        <f t="shared" si="6"/>
        <v>1149.5</v>
      </c>
    </row>
    <row r="50" spans="1:10" ht="39">
      <c r="A50" s="86" t="s">
        <v>38</v>
      </c>
      <c r="B50" s="2" t="s">
        <v>589</v>
      </c>
      <c r="C50" s="20" t="s">
        <v>336</v>
      </c>
      <c r="D50" s="21" t="s">
        <v>717</v>
      </c>
      <c r="E50" s="31">
        <v>50</v>
      </c>
      <c r="F50" s="23">
        <v>14.25</v>
      </c>
      <c r="G50" s="24" t="s">
        <v>466</v>
      </c>
      <c r="H50" s="33">
        <f t="shared" si="2"/>
        <v>712.5</v>
      </c>
      <c r="I50" s="23">
        <f t="shared" si="5"/>
        <v>149.625</v>
      </c>
      <c r="J50" s="23">
        <f t="shared" si="6"/>
        <v>862.125</v>
      </c>
    </row>
    <row r="51" spans="1:10" ht="64.5">
      <c r="A51" s="86" t="s">
        <v>38</v>
      </c>
      <c r="B51" s="2" t="s">
        <v>590</v>
      </c>
      <c r="C51" s="20" t="s">
        <v>58</v>
      </c>
      <c r="D51" s="21" t="s">
        <v>717</v>
      </c>
      <c r="E51" s="31">
        <v>50</v>
      </c>
      <c r="F51" s="23">
        <v>18</v>
      </c>
      <c r="G51" s="27" t="s">
        <v>466</v>
      </c>
      <c r="H51" s="33">
        <f t="shared" si="2"/>
        <v>900</v>
      </c>
      <c r="I51" s="23">
        <f t="shared" si="5"/>
        <v>189</v>
      </c>
      <c r="J51" s="23">
        <f t="shared" si="6"/>
        <v>1089</v>
      </c>
    </row>
    <row r="52" spans="1:10" ht="77.25">
      <c r="A52" s="86" t="s">
        <v>38</v>
      </c>
      <c r="B52" s="2" t="s">
        <v>591</v>
      </c>
      <c r="C52" s="20" t="s">
        <v>338</v>
      </c>
      <c r="D52" s="21" t="s">
        <v>717</v>
      </c>
      <c r="E52" s="31">
        <v>50</v>
      </c>
      <c r="F52" s="23">
        <v>15.2</v>
      </c>
      <c r="G52" s="24" t="s">
        <v>466</v>
      </c>
      <c r="H52" s="33">
        <f t="shared" si="2"/>
        <v>760</v>
      </c>
      <c r="I52" s="23">
        <f t="shared" si="5"/>
        <v>159.6</v>
      </c>
      <c r="J52" s="23">
        <f t="shared" si="6"/>
        <v>919.6</v>
      </c>
    </row>
    <row r="53" spans="1:10" ht="77.25">
      <c r="A53" s="86" t="s">
        <v>38</v>
      </c>
      <c r="B53" s="2" t="s">
        <v>592</v>
      </c>
      <c r="C53" s="20" t="s">
        <v>314</v>
      </c>
      <c r="D53" s="21" t="s">
        <v>717</v>
      </c>
      <c r="E53" s="31">
        <v>50</v>
      </c>
      <c r="F53" s="23">
        <v>15.2</v>
      </c>
      <c r="G53" s="24" t="s">
        <v>466</v>
      </c>
      <c r="H53" s="33">
        <f t="shared" si="2"/>
        <v>760</v>
      </c>
      <c r="I53" s="23">
        <f t="shared" si="5"/>
        <v>159.6</v>
      </c>
      <c r="J53" s="23">
        <f t="shared" si="6"/>
        <v>919.6</v>
      </c>
    </row>
    <row r="54" spans="1:10" ht="64.5">
      <c r="A54" s="86" t="s">
        <v>38</v>
      </c>
      <c r="B54" s="2" t="s">
        <v>593</v>
      </c>
      <c r="C54" s="20" t="s">
        <v>348</v>
      </c>
      <c r="D54" s="21" t="s">
        <v>713</v>
      </c>
      <c r="E54" s="31">
        <v>150</v>
      </c>
      <c r="F54" s="23">
        <v>20.9</v>
      </c>
      <c r="G54" s="24" t="s">
        <v>466</v>
      </c>
      <c r="H54" s="33">
        <f t="shared" si="2"/>
        <v>3135</v>
      </c>
      <c r="I54" s="23">
        <f t="shared" si="5"/>
        <v>658.35</v>
      </c>
      <c r="J54" s="23">
        <f t="shared" si="6"/>
        <v>3793.35</v>
      </c>
    </row>
    <row r="55" spans="1:10" ht="64.5">
      <c r="A55" s="86" t="s">
        <v>38</v>
      </c>
      <c r="B55" s="2" t="s">
        <v>594</v>
      </c>
      <c r="C55" s="20" t="s">
        <v>349</v>
      </c>
      <c r="D55" s="21" t="s">
        <v>717</v>
      </c>
      <c r="E55" s="31">
        <v>50</v>
      </c>
      <c r="F55" s="23">
        <v>15.2</v>
      </c>
      <c r="G55" s="24" t="s">
        <v>466</v>
      </c>
      <c r="H55" s="33">
        <f t="shared" si="2"/>
        <v>760</v>
      </c>
      <c r="I55" s="23">
        <f t="shared" si="5"/>
        <v>159.6</v>
      </c>
      <c r="J55" s="23">
        <f t="shared" si="6"/>
        <v>919.6</v>
      </c>
    </row>
    <row r="56" spans="1:10" ht="77.25">
      <c r="A56" s="86" t="s">
        <v>38</v>
      </c>
      <c r="B56" s="2" t="s">
        <v>595</v>
      </c>
      <c r="C56" s="20" t="s">
        <v>315</v>
      </c>
      <c r="D56" s="21" t="s">
        <v>717</v>
      </c>
      <c r="E56" s="31">
        <v>200</v>
      </c>
      <c r="F56" s="23">
        <v>18</v>
      </c>
      <c r="G56" s="24" t="s">
        <v>466</v>
      </c>
      <c r="H56" s="33">
        <f t="shared" si="2"/>
        <v>3600</v>
      </c>
      <c r="I56" s="23">
        <f t="shared" si="5"/>
        <v>756</v>
      </c>
      <c r="J56" s="23">
        <f t="shared" si="6"/>
        <v>4356</v>
      </c>
    </row>
    <row r="57" spans="1:10" ht="64.5">
      <c r="A57" s="86" t="s">
        <v>39</v>
      </c>
      <c r="B57" s="2">
        <v>31</v>
      </c>
      <c r="C57" s="20" t="s">
        <v>96</v>
      </c>
      <c r="D57" s="21" t="s">
        <v>719</v>
      </c>
      <c r="E57" s="31">
        <v>50</v>
      </c>
      <c r="F57" s="23">
        <v>30.4</v>
      </c>
      <c r="G57" s="24" t="s">
        <v>466</v>
      </c>
      <c r="H57" s="33">
        <f t="shared" si="2"/>
        <v>1520</v>
      </c>
      <c r="I57" s="23">
        <f t="shared" si="5"/>
        <v>319.2</v>
      </c>
      <c r="J57" s="23">
        <f t="shared" si="6"/>
        <v>1839.2</v>
      </c>
    </row>
    <row r="58" spans="1:10" ht="64.5">
      <c r="A58" s="86" t="s">
        <v>40</v>
      </c>
      <c r="B58" s="2" t="s">
        <v>596</v>
      </c>
      <c r="C58" s="20" t="s">
        <v>316</v>
      </c>
      <c r="D58" s="21" t="s">
        <v>741</v>
      </c>
      <c r="E58" s="31">
        <v>200</v>
      </c>
      <c r="F58" s="23">
        <v>17.39</v>
      </c>
      <c r="G58" s="24" t="s">
        <v>466</v>
      </c>
      <c r="H58" s="33">
        <f t="shared" si="2"/>
        <v>3478</v>
      </c>
      <c r="I58" s="23">
        <f>H58*21%</f>
        <v>730.38</v>
      </c>
      <c r="J58" s="23">
        <f>H58+I58</f>
        <v>4208.38</v>
      </c>
    </row>
    <row r="59" spans="1:10" ht="64.5">
      <c r="A59" s="86" t="s">
        <v>40</v>
      </c>
      <c r="B59" s="2" t="s">
        <v>597</v>
      </c>
      <c r="C59" s="20" t="s">
        <v>414</v>
      </c>
      <c r="D59" s="21" t="s">
        <v>415</v>
      </c>
      <c r="E59" s="31">
        <v>40</v>
      </c>
      <c r="F59" s="23">
        <v>17.39</v>
      </c>
      <c r="G59" s="24" t="s">
        <v>466</v>
      </c>
      <c r="H59" s="33">
        <f t="shared" si="2"/>
        <v>695.6</v>
      </c>
      <c r="I59" s="23">
        <f>H59*21%</f>
        <v>146.076</v>
      </c>
      <c r="J59" s="23">
        <f>H59+I59</f>
        <v>841.676</v>
      </c>
    </row>
    <row r="60" spans="1:10" ht="51.75">
      <c r="A60" s="86" t="s">
        <v>41</v>
      </c>
      <c r="B60" s="2" t="s">
        <v>598</v>
      </c>
      <c r="C60" s="20" t="s">
        <v>416</v>
      </c>
      <c r="D60" s="21" t="s">
        <v>739</v>
      </c>
      <c r="E60" s="31">
        <v>60</v>
      </c>
      <c r="F60" s="23">
        <v>5.32</v>
      </c>
      <c r="G60" s="24" t="s">
        <v>466</v>
      </c>
      <c r="H60" s="33">
        <f t="shared" si="2"/>
        <v>319.20000000000005</v>
      </c>
      <c r="I60" s="23">
        <f aca="true" t="shared" si="7" ref="I60:I76">H60*21%</f>
        <v>67.03200000000001</v>
      </c>
      <c r="J60" s="23">
        <f aca="true" t="shared" si="8" ref="J60:J76">H60+I60</f>
        <v>386.2320000000001</v>
      </c>
    </row>
    <row r="61" spans="1:10" ht="64.5">
      <c r="A61" s="86" t="s">
        <v>41</v>
      </c>
      <c r="B61" s="2" t="s">
        <v>599</v>
      </c>
      <c r="C61" s="20" t="s">
        <v>417</v>
      </c>
      <c r="D61" s="21" t="s">
        <v>739</v>
      </c>
      <c r="E61" s="31">
        <v>50</v>
      </c>
      <c r="F61" s="23">
        <v>7.6</v>
      </c>
      <c r="G61" s="24" t="s">
        <v>466</v>
      </c>
      <c r="H61" s="33">
        <f t="shared" si="2"/>
        <v>380</v>
      </c>
      <c r="I61" s="23">
        <f t="shared" si="7"/>
        <v>79.8</v>
      </c>
      <c r="J61" s="23">
        <f t="shared" si="8"/>
        <v>459.8</v>
      </c>
    </row>
    <row r="62" spans="1:10" ht="43.5">
      <c r="A62" s="86" t="s">
        <v>279</v>
      </c>
      <c r="B62" s="2" t="s">
        <v>535</v>
      </c>
      <c r="C62" s="4" t="s">
        <v>778</v>
      </c>
      <c r="D62" s="8" t="s">
        <v>741</v>
      </c>
      <c r="E62" s="31">
        <v>100</v>
      </c>
      <c r="F62" s="6">
        <v>5.25</v>
      </c>
      <c r="G62" s="5" t="s">
        <v>773</v>
      </c>
      <c r="H62" s="33">
        <f t="shared" si="2"/>
        <v>525</v>
      </c>
      <c r="I62" s="6">
        <f t="shared" si="7"/>
        <v>110.25</v>
      </c>
      <c r="J62" s="6">
        <f t="shared" si="8"/>
        <v>635.25</v>
      </c>
    </row>
    <row r="63" spans="1:10" ht="64.5">
      <c r="A63" s="86" t="s">
        <v>280</v>
      </c>
      <c r="B63" s="2" t="s">
        <v>536</v>
      </c>
      <c r="C63" s="20" t="s">
        <v>4</v>
      </c>
      <c r="D63" s="21" t="s">
        <v>743</v>
      </c>
      <c r="E63" s="31">
        <v>50</v>
      </c>
      <c r="F63" s="23">
        <v>11.4</v>
      </c>
      <c r="G63" s="24" t="s">
        <v>466</v>
      </c>
      <c r="H63" s="33">
        <f t="shared" si="2"/>
        <v>570</v>
      </c>
      <c r="I63" s="23">
        <f t="shared" si="7"/>
        <v>119.69999999999999</v>
      </c>
      <c r="J63" s="23">
        <f t="shared" si="8"/>
        <v>689.7</v>
      </c>
    </row>
    <row r="64" spans="1:10" ht="43.5">
      <c r="A64" s="86" t="s">
        <v>281</v>
      </c>
      <c r="B64" s="2" t="s">
        <v>537</v>
      </c>
      <c r="C64" s="4" t="s">
        <v>779</v>
      </c>
      <c r="D64" s="8" t="s">
        <v>745</v>
      </c>
      <c r="E64" s="31">
        <v>70</v>
      </c>
      <c r="F64" s="6">
        <v>9.7</v>
      </c>
      <c r="G64" s="5" t="s">
        <v>773</v>
      </c>
      <c r="H64" s="33">
        <f t="shared" si="2"/>
        <v>679</v>
      </c>
      <c r="I64" s="6">
        <f t="shared" si="7"/>
        <v>142.59</v>
      </c>
      <c r="J64" s="6">
        <f t="shared" si="8"/>
        <v>821.59</v>
      </c>
    </row>
    <row r="65" spans="1:10" ht="43.5">
      <c r="A65" s="86" t="s">
        <v>282</v>
      </c>
      <c r="B65" s="2" t="s">
        <v>600</v>
      </c>
      <c r="C65" s="4" t="s">
        <v>780</v>
      </c>
      <c r="D65" s="8" t="s">
        <v>745</v>
      </c>
      <c r="E65" s="31">
        <v>110</v>
      </c>
      <c r="F65" s="6">
        <v>9.7</v>
      </c>
      <c r="G65" s="5" t="s">
        <v>773</v>
      </c>
      <c r="H65" s="33">
        <f t="shared" si="2"/>
        <v>1067</v>
      </c>
      <c r="I65" s="6">
        <f t="shared" si="7"/>
        <v>224.07</v>
      </c>
      <c r="J65" s="6">
        <f t="shared" si="8"/>
        <v>1291.07</v>
      </c>
    </row>
    <row r="66" spans="1:10" ht="43.5">
      <c r="A66" s="86" t="s">
        <v>282</v>
      </c>
      <c r="B66" s="2" t="s">
        <v>601</v>
      </c>
      <c r="C66" s="4" t="s">
        <v>782</v>
      </c>
      <c r="D66" s="8" t="s">
        <v>747</v>
      </c>
      <c r="E66" s="31">
        <v>100</v>
      </c>
      <c r="F66" s="6">
        <v>22.15</v>
      </c>
      <c r="G66" s="5" t="s">
        <v>773</v>
      </c>
      <c r="H66" s="33">
        <f t="shared" si="2"/>
        <v>2215</v>
      </c>
      <c r="I66" s="6">
        <f t="shared" si="7"/>
        <v>465.15</v>
      </c>
      <c r="J66" s="6">
        <f t="shared" si="8"/>
        <v>2680.15</v>
      </c>
    </row>
    <row r="67" spans="1:10" ht="86.25">
      <c r="A67" s="86" t="s">
        <v>282</v>
      </c>
      <c r="B67" s="2" t="s">
        <v>602</v>
      </c>
      <c r="C67" s="4" t="s">
        <v>781</v>
      </c>
      <c r="D67" s="8" t="s">
        <v>330</v>
      </c>
      <c r="E67" s="31">
        <v>200</v>
      </c>
      <c r="F67" s="6">
        <v>9.8</v>
      </c>
      <c r="G67" s="5" t="s">
        <v>773</v>
      </c>
      <c r="H67" s="33">
        <f aca="true" t="shared" si="9" ref="H67:H112">E67*F67</f>
        <v>1960.0000000000002</v>
      </c>
      <c r="I67" s="6">
        <f t="shared" si="7"/>
        <v>411.6</v>
      </c>
      <c r="J67" s="6">
        <f t="shared" si="8"/>
        <v>2371.6000000000004</v>
      </c>
    </row>
    <row r="68" spans="1:10" ht="51.75">
      <c r="A68" s="86" t="s">
        <v>283</v>
      </c>
      <c r="B68" s="2" t="s">
        <v>603</v>
      </c>
      <c r="C68" s="20" t="s">
        <v>5</v>
      </c>
      <c r="D68" s="21" t="s">
        <v>749</v>
      </c>
      <c r="E68" s="31">
        <v>50</v>
      </c>
      <c r="F68" s="23">
        <v>49.4</v>
      </c>
      <c r="G68" s="24" t="s">
        <v>466</v>
      </c>
      <c r="H68" s="33">
        <f t="shared" si="9"/>
        <v>2470</v>
      </c>
      <c r="I68" s="23">
        <f t="shared" si="7"/>
        <v>518.6999999999999</v>
      </c>
      <c r="J68" s="23">
        <f t="shared" si="8"/>
        <v>2988.7</v>
      </c>
    </row>
    <row r="69" spans="1:10" ht="77.25">
      <c r="A69" s="86" t="s">
        <v>283</v>
      </c>
      <c r="B69" s="2" t="s">
        <v>604</v>
      </c>
      <c r="C69" s="20" t="s">
        <v>64</v>
      </c>
      <c r="D69" s="21" t="s">
        <v>749</v>
      </c>
      <c r="E69" s="31">
        <v>20</v>
      </c>
      <c r="F69" s="23">
        <v>52.97</v>
      </c>
      <c r="G69" s="24" t="s">
        <v>466</v>
      </c>
      <c r="H69" s="33">
        <f t="shared" si="9"/>
        <v>1059.4</v>
      </c>
      <c r="I69" s="23">
        <f t="shared" si="7"/>
        <v>222.47400000000002</v>
      </c>
      <c r="J69" s="23">
        <f t="shared" si="8"/>
        <v>1281.874</v>
      </c>
    </row>
    <row r="70" spans="1:10" ht="86.25">
      <c r="A70" s="86" t="s">
        <v>284</v>
      </c>
      <c r="B70" s="2" t="s">
        <v>605</v>
      </c>
      <c r="C70" s="4" t="s">
        <v>783</v>
      </c>
      <c r="D70" s="8" t="s">
        <v>753</v>
      </c>
      <c r="E70" s="31">
        <v>50</v>
      </c>
      <c r="F70" s="6">
        <v>100</v>
      </c>
      <c r="G70" s="5" t="s">
        <v>773</v>
      </c>
      <c r="H70" s="33">
        <f t="shared" si="9"/>
        <v>5000</v>
      </c>
      <c r="I70" s="6">
        <f t="shared" si="7"/>
        <v>1050</v>
      </c>
      <c r="J70" s="6">
        <f t="shared" si="8"/>
        <v>6050</v>
      </c>
    </row>
    <row r="71" spans="1:10" ht="86.25">
      <c r="A71" s="86" t="s">
        <v>284</v>
      </c>
      <c r="B71" s="2" t="s">
        <v>606</v>
      </c>
      <c r="C71" s="4" t="s">
        <v>784</v>
      </c>
      <c r="D71" s="8" t="s">
        <v>785</v>
      </c>
      <c r="E71" s="31">
        <v>50</v>
      </c>
      <c r="F71" s="6">
        <v>82.5</v>
      </c>
      <c r="G71" s="5" t="s">
        <v>773</v>
      </c>
      <c r="H71" s="33">
        <f t="shared" si="9"/>
        <v>4125</v>
      </c>
      <c r="I71" s="6">
        <f t="shared" si="7"/>
        <v>866.25</v>
      </c>
      <c r="J71" s="6">
        <f t="shared" si="8"/>
        <v>4991.25</v>
      </c>
    </row>
    <row r="72" spans="1:10" ht="86.25">
      <c r="A72" s="86" t="s">
        <v>284</v>
      </c>
      <c r="B72" s="2" t="s">
        <v>607</v>
      </c>
      <c r="C72" s="4" t="s">
        <v>786</v>
      </c>
      <c r="D72" s="8" t="s">
        <v>751</v>
      </c>
      <c r="E72" s="31">
        <v>10</v>
      </c>
      <c r="F72" s="6">
        <v>55.2</v>
      </c>
      <c r="G72" s="5" t="s">
        <v>773</v>
      </c>
      <c r="H72" s="33">
        <f t="shared" si="9"/>
        <v>552</v>
      </c>
      <c r="I72" s="6">
        <f t="shared" si="7"/>
        <v>115.92</v>
      </c>
      <c r="J72" s="6">
        <f t="shared" si="8"/>
        <v>667.92</v>
      </c>
    </row>
    <row r="73" spans="1:10" ht="43.5">
      <c r="A73" s="86" t="s">
        <v>284</v>
      </c>
      <c r="B73" s="2" t="s">
        <v>608</v>
      </c>
      <c r="C73" s="4" t="s">
        <v>787</v>
      </c>
      <c r="D73" s="8" t="s">
        <v>751</v>
      </c>
      <c r="E73" s="31">
        <v>20</v>
      </c>
      <c r="F73" s="6">
        <v>55.2</v>
      </c>
      <c r="G73" s="5" t="s">
        <v>773</v>
      </c>
      <c r="H73" s="33">
        <f t="shared" si="9"/>
        <v>1104</v>
      </c>
      <c r="I73" s="6">
        <f t="shared" si="7"/>
        <v>231.84</v>
      </c>
      <c r="J73" s="6">
        <f t="shared" si="8"/>
        <v>1335.84</v>
      </c>
    </row>
    <row r="74" spans="1:10" ht="43.5">
      <c r="A74" s="86" t="s">
        <v>285</v>
      </c>
      <c r="B74" s="2" t="s">
        <v>609</v>
      </c>
      <c r="C74" s="4" t="s">
        <v>788</v>
      </c>
      <c r="D74" s="8" t="s">
        <v>753</v>
      </c>
      <c r="E74" s="31">
        <v>300</v>
      </c>
      <c r="F74" s="6">
        <v>37.45</v>
      </c>
      <c r="G74" s="5" t="s">
        <v>773</v>
      </c>
      <c r="H74" s="33">
        <f t="shared" si="9"/>
        <v>11235</v>
      </c>
      <c r="I74" s="6">
        <f t="shared" si="7"/>
        <v>2359.35</v>
      </c>
      <c r="J74" s="6">
        <f t="shared" si="8"/>
        <v>13594.35</v>
      </c>
    </row>
    <row r="75" spans="1:10" ht="57.75">
      <c r="A75" s="86" t="s">
        <v>285</v>
      </c>
      <c r="B75" s="2" t="s">
        <v>610</v>
      </c>
      <c r="C75" s="4" t="s">
        <v>789</v>
      </c>
      <c r="D75" s="8" t="s">
        <v>753</v>
      </c>
      <c r="E75" s="31">
        <v>200</v>
      </c>
      <c r="F75" s="6">
        <v>65.25</v>
      </c>
      <c r="G75" s="5" t="s">
        <v>773</v>
      </c>
      <c r="H75" s="33">
        <f t="shared" si="9"/>
        <v>13050</v>
      </c>
      <c r="I75" s="6">
        <f t="shared" si="7"/>
        <v>2740.5</v>
      </c>
      <c r="J75" s="6">
        <f t="shared" si="8"/>
        <v>15790.5</v>
      </c>
    </row>
    <row r="76" spans="1:10" ht="86.25">
      <c r="A76" s="86" t="s">
        <v>285</v>
      </c>
      <c r="B76" s="2" t="s">
        <v>611</v>
      </c>
      <c r="C76" s="4" t="s">
        <v>65</v>
      </c>
      <c r="D76" s="8" t="s">
        <v>791</v>
      </c>
      <c r="E76" s="31">
        <v>400</v>
      </c>
      <c r="F76" s="6">
        <v>112.9</v>
      </c>
      <c r="G76" s="5" t="s">
        <v>773</v>
      </c>
      <c r="H76" s="33">
        <f t="shared" si="9"/>
        <v>45160</v>
      </c>
      <c r="I76" s="6">
        <f t="shared" si="7"/>
        <v>9483.6</v>
      </c>
      <c r="J76" s="6">
        <f t="shared" si="8"/>
        <v>54643.6</v>
      </c>
    </row>
    <row r="77" spans="1:10" ht="86.25">
      <c r="A77" s="86" t="s">
        <v>286</v>
      </c>
      <c r="B77" s="2">
        <v>45</v>
      </c>
      <c r="C77" s="4" t="s">
        <v>111</v>
      </c>
      <c r="D77" s="8" t="s">
        <v>751</v>
      </c>
      <c r="E77" s="31">
        <v>100</v>
      </c>
      <c r="F77" s="6">
        <v>69</v>
      </c>
      <c r="G77" s="5" t="s">
        <v>773</v>
      </c>
      <c r="H77" s="33">
        <f t="shared" si="9"/>
        <v>6900</v>
      </c>
      <c r="I77" s="6">
        <f>H77*21%</f>
        <v>1449</v>
      </c>
      <c r="J77" s="6">
        <f>H77+I77</f>
        <v>8349</v>
      </c>
    </row>
    <row r="78" spans="1:10" ht="57.75">
      <c r="A78" s="86" t="s">
        <v>287</v>
      </c>
      <c r="B78" s="2" t="s">
        <v>538</v>
      </c>
      <c r="C78" s="4" t="s">
        <v>148</v>
      </c>
      <c r="D78" s="8" t="s">
        <v>149</v>
      </c>
      <c r="E78" s="31">
        <v>100</v>
      </c>
      <c r="F78" s="6">
        <v>10.2</v>
      </c>
      <c r="G78" s="5" t="s">
        <v>773</v>
      </c>
      <c r="H78" s="33">
        <f t="shared" si="9"/>
        <v>1019.9999999999999</v>
      </c>
      <c r="I78" s="6">
        <f>H78*21%</f>
        <v>214.19999999999996</v>
      </c>
      <c r="J78" s="6">
        <f>H78+I78</f>
        <v>1234.1999999999998</v>
      </c>
    </row>
    <row r="79" spans="1:10" ht="64.5">
      <c r="A79" s="86" t="s">
        <v>288</v>
      </c>
      <c r="B79" s="2" t="s">
        <v>612</v>
      </c>
      <c r="C79" s="20" t="s">
        <v>114</v>
      </c>
      <c r="D79" s="21" t="s">
        <v>149</v>
      </c>
      <c r="E79" s="31">
        <v>100</v>
      </c>
      <c r="F79" s="23">
        <v>36.1</v>
      </c>
      <c r="G79" s="24" t="s">
        <v>466</v>
      </c>
      <c r="H79" s="33">
        <f t="shared" si="9"/>
        <v>3610</v>
      </c>
      <c r="I79" s="23">
        <f>H79*21%</f>
        <v>758.1</v>
      </c>
      <c r="J79" s="23">
        <f>H79+I79</f>
        <v>4368.1</v>
      </c>
    </row>
    <row r="80" spans="1:10" ht="64.5">
      <c r="A80" s="86" t="s">
        <v>288</v>
      </c>
      <c r="B80" s="2" t="s">
        <v>613</v>
      </c>
      <c r="C80" s="20" t="s">
        <v>310</v>
      </c>
      <c r="D80" s="21" t="s">
        <v>149</v>
      </c>
      <c r="E80" s="31">
        <v>50</v>
      </c>
      <c r="F80" s="23">
        <v>10.45</v>
      </c>
      <c r="G80" s="24" t="s">
        <v>466</v>
      </c>
      <c r="H80" s="33">
        <f t="shared" si="9"/>
        <v>522.5</v>
      </c>
      <c r="I80" s="23">
        <f>H80*21%</f>
        <v>109.725</v>
      </c>
      <c r="J80" s="23">
        <f>H80+I80</f>
        <v>632.225</v>
      </c>
    </row>
    <row r="81" spans="1:10" ht="57.75">
      <c r="A81" s="86" t="s">
        <v>289</v>
      </c>
      <c r="B81" s="2" t="s">
        <v>539</v>
      </c>
      <c r="C81" s="4" t="s">
        <v>150</v>
      </c>
      <c r="D81" s="8" t="s">
        <v>428</v>
      </c>
      <c r="E81" s="31">
        <v>30</v>
      </c>
      <c r="F81" s="6">
        <v>175</v>
      </c>
      <c r="G81" s="5" t="s">
        <v>773</v>
      </c>
      <c r="H81" s="33">
        <f t="shared" si="9"/>
        <v>5250</v>
      </c>
      <c r="I81" s="6">
        <f aca="true" t="shared" si="10" ref="I81:I95">H81*21%</f>
        <v>1102.5</v>
      </c>
      <c r="J81" s="6">
        <f aca="true" t="shared" si="11" ref="J81:J95">H81+I81</f>
        <v>6352.5</v>
      </c>
    </row>
    <row r="82" spans="1:10" ht="64.5">
      <c r="A82" s="86" t="s">
        <v>290</v>
      </c>
      <c r="B82" s="2" t="s">
        <v>614</v>
      </c>
      <c r="C82" s="20" t="s">
        <v>311</v>
      </c>
      <c r="D82" s="21" t="s">
        <v>319</v>
      </c>
      <c r="E82" s="31">
        <v>90</v>
      </c>
      <c r="F82" s="23">
        <v>22.33</v>
      </c>
      <c r="G82" s="24" t="s">
        <v>466</v>
      </c>
      <c r="H82" s="33">
        <f t="shared" si="9"/>
        <v>2009.6999999999998</v>
      </c>
      <c r="I82" s="23">
        <f t="shared" si="10"/>
        <v>422.0369999999999</v>
      </c>
      <c r="J82" s="23">
        <f t="shared" si="11"/>
        <v>2431.7369999999996</v>
      </c>
    </row>
    <row r="83" spans="1:10" ht="51.75">
      <c r="A83" s="86" t="s">
        <v>290</v>
      </c>
      <c r="B83" s="2" t="s">
        <v>615</v>
      </c>
      <c r="C83" s="20" t="s">
        <v>312</v>
      </c>
      <c r="D83" s="21" t="s">
        <v>319</v>
      </c>
      <c r="E83" s="31">
        <v>40</v>
      </c>
      <c r="F83" s="23">
        <v>28.5</v>
      </c>
      <c r="G83" s="24" t="s">
        <v>466</v>
      </c>
      <c r="H83" s="33">
        <f t="shared" si="9"/>
        <v>1140</v>
      </c>
      <c r="I83" s="23">
        <f t="shared" si="10"/>
        <v>239.39999999999998</v>
      </c>
      <c r="J83" s="23">
        <f t="shared" si="11"/>
        <v>1379.4</v>
      </c>
    </row>
    <row r="84" spans="1:10" ht="77.25">
      <c r="A84" s="86" t="s">
        <v>290</v>
      </c>
      <c r="B84" s="2" t="s">
        <v>616</v>
      </c>
      <c r="C84" s="20" t="s">
        <v>116</v>
      </c>
      <c r="D84" s="21" t="s">
        <v>319</v>
      </c>
      <c r="E84" s="31">
        <v>100</v>
      </c>
      <c r="F84" s="23">
        <v>28.5</v>
      </c>
      <c r="G84" s="24" t="s">
        <v>466</v>
      </c>
      <c r="H84" s="33">
        <f t="shared" si="9"/>
        <v>2850</v>
      </c>
      <c r="I84" s="23">
        <f t="shared" si="10"/>
        <v>598.5</v>
      </c>
      <c r="J84" s="23">
        <f t="shared" si="11"/>
        <v>3448.5</v>
      </c>
    </row>
    <row r="85" spans="1:10" ht="43.5">
      <c r="A85" s="86" t="s">
        <v>291</v>
      </c>
      <c r="B85" s="2" t="s">
        <v>540</v>
      </c>
      <c r="C85" s="4" t="s">
        <v>250</v>
      </c>
      <c r="D85" s="8" t="s">
        <v>321</v>
      </c>
      <c r="E85" s="31">
        <v>150</v>
      </c>
      <c r="F85" s="6">
        <v>21</v>
      </c>
      <c r="G85" s="5" t="s">
        <v>251</v>
      </c>
      <c r="H85" s="33">
        <f t="shared" si="9"/>
        <v>3150</v>
      </c>
      <c r="I85" s="6">
        <f t="shared" si="10"/>
        <v>661.5</v>
      </c>
      <c r="J85" s="6">
        <f t="shared" si="11"/>
        <v>3811.5</v>
      </c>
    </row>
    <row r="86" spans="1:10" ht="86.25">
      <c r="A86" s="86" t="s">
        <v>292</v>
      </c>
      <c r="B86" s="2" t="s">
        <v>617</v>
      </c>
      <c r="C86" s="4" t="s">
        <v>117</v>
      </c>
      <c r="D86" s="8" t="s">
        <v>323</v>
      </c>
      <c r="E86" s="31">
        <v>30</v>
      </c>
      <c r="F86" s="6">
        <v>53</v>
      </c>
      <c r="G86" s="5" t="s">
        <v>164</v>
      </c>
      <c r="H86" s="33">
        <f t="shared" si="9"/>
        <v>1590</v>
      </c>
      <c r="I86" s="6">
        <f t="shared" si="10"/>
        <v>333.9</v>
      </c>
      <c r="J86" s="6">
        <f t="shared" si="11"/>
        <v>1923.9</v>
      </c>
    </row>
    <row r="87" spans="1:10" ht="86.25">
      <c r="A87" s="86" t="s">
        <v>292</v>
      </c>
      <c r="B87" s="2" t="s">
        <v>618</v>
      </c>
      <c r="C87" s="4" t="s">
        <v>118</v>
      </c>
      <c r="D87" s="8" t="s">
        <v>323</v>
      </c>
      <c r="E87" s="31">
        <v>10</v>
      </c>
      <c r="F87" s="6">
        <v>75</v>
      </c>
      <c r="G87" s="5" t="s">
        <v>164</v>
      </c>
      <c r="H87" s="33">
        <f t="shared" si="9"/>
        <v>750</v>
      </c>
      <c r="I87" s="6">
        <f t="shared" si="10"/>
        <v>157.5</v>
      </c>
      <c r="J87" s="6">
        <f t="shared" si="11"/>
        <v>907.5</v>
      </c>
    </row>
    <row r="88" spans="1:10" ht="57.75">
      <c r="A88" s="86" t="s">
        <v>293</v>
      </c>
      <c r="B88" s="2" t="s">
        <v>541</v>
      </c>
      <c r="C88" s="4" t="s">
        <v>151</v>
      </c>
      <c r="D88" s="8" t="s">
        <v>326</v>
      </c>
      <c r="E88" s="31">
        <v>50</v>
      </c>
      <c r="F88" s="6">
        <v>31.8</v>
      </c>
      <c r="G88" s="5" t="s">
        <v>773</v>
      </c>
      <c r="H88" s="33">
        <f t="shared" si="9"/>
        <v>1590</v>
      </c>
      <c r="I88" s="6">
        <f t="shared" si="10"/>
        <v>333.9</v>
      </c>
      <c r="J88" s="6">
        <f t="shared" si="11"/>
        <v>1923.9</v>
      </c>
    </row>
    <row r="89" spans="1:10" ht="86.25">
      <c r="A89" s="86" t="s">
        <v>294</v>
      </c>
      <c r="B89" s="2" t="s">
        <v>619</v>
      </c>
      <c r="C89" s="4" t="s">
        <v>119</v>
      </c>
      <c r="D89" s="8" t="s">
        <v>326</v>
      </c>
      <c r="E89" s="31">
        <v>50</v>
      </c>
      <c r="F89" s="6">
        <v>34.5</v>
      </c>
      <c r="G89" s="5" t="s">
        <v>773</v>
      </c>
      <c r="H89" s="33">
        <f t="shared" si="9"/>
        <v>1725</v>
      </c>
      <c r="I89" s="6">
        <f t="shared" si="10"/>
        <v>362.25</v>
      </c>
      <c r="J89" s="6">
        <f t="shared" si="11"/>
        <v>2087.25</v>
      </c>
    </row>
    <row r="90" spans="1:10" ht="86.25">
      <c r="A90" s="86" t="s">
        <v>294</v>
      </c>
      <c r="B90" s="2" t="s">
        <v>620</v>
      </c>
      <c r="C90" s="4" t="s">
        <v>120</v>
      </c>
      <c r="D90" s="8" t="s">
        <v>326</v>
      </c>
      <c r="E90" s="31">
        <v>50</v>
      </c>
      <c r="F90" s="6">
        <v>34.5</v>
      </c>
      <c r="G90" s="5" t="s">
        <v>773</v>
      </c>
      <c r="H90" s="33">
        <f t="shared" si="9"/>
        <v>1725</v>
      </c>
      <c r="I90" s="6">
        <f t="shared" si="10"/>
        <v>362.25</v>
      </c>
      <c r="J90" s="6">
        <f t="shared" si="11"/>
        <v>2087.25</v>
      </c>
    </row>
    <row r="91" spans="1:10" ht="86.25">
      <c r="A91" s="86" t="s">
        <v>294</v>
      </c>
      <c r="B91" s="2" t="s">
        <v>621</v>
      </c>
      <c r="C91" s="4" t="s">
        <v>121</v>
      </c>
      <c r="D91" s="8" t="s">
        <v>326</v>
      </c>
      <c r="E91" s="31">
        <v>200</v>
      </c>
      <c r="F91" s="6">
        <v>63</v>
      </c>
      <c r="G91" s="5" t="s">
        <v>773</v>
      </c>
      <c r="H91" s="33">
        <f t="shared" si="9"/>
        <v>12600</v>
      </c>
      <c r="I91" s="6">
        <f t="shared" si="10"/>
        <v>2646</v>
      </c>
      <c r="J91" s="6">
        <f t="shared" si="11"/>
        <v>15246</v>
      </c>
    </row>
    <row r="92" spans="1:10" ht="86.25">
      <c r="A92" s="86" t="s">
        <v>294</v>
      </c>
      <c r="B92" s="2" t="s">
        <v>622</v>
      </c>
      <c r="C92" s="4" t="s">
        <v>122</v>
      </c>
      <c r="D92" s="8" t="s">
        <v>155</v>
      </c>
      <c r="E92" s="31">
        <v>200</v>
      </c>
      <c r="F92" s="6">
        <v>50.2</v>
      </c>
      <c r="G92" s="5" t="s">
        <v>773</v>
      </c>
      <c r="H92" s="33">
        <f t="shared" si="9"/>
        <v>10040</v>
      </c>
      <c r="I92" s="6">
        <f t="shared" si="10"/>
        <v>2108.4</v>
      </c>
      <c r="J92" s="6">
        <f t="shared" si="11"/>
        <v>12148.4</v>
      </c>
    </row>
    <row r="93" spans="1:10" ht="86.25">
      <c r="A93" s="86" t="s">
        <v>294</v>
      </c>
      <c r="B93" s="2" t="s">
        <v>623</v>
      </c>
      <c r="C93" s="4" t="s">
        <v>157</v>
      </c>
      <c r="D93" s="8" t="s">
        <v>326</v>
      </c>
      <c r="E93" s="31">
        <v>50</v>
      </c>
      <c r="F93" s="6">
        <v>42.5</v>
      </c>
      <c r="G93" s="5" t="s">
        <v>773</v>
      </c>
      <c r="H93" s="33">
        <f t="shared" si="9"/>
        <v>2125</v>
      </c>
      <c r="I93" s="6">
        <f t="shared" si="10"/>
        <v>446.25</v>
      </c>
      <c r="J93" s="6">
        <f t="shared" si="11"/>
        <v>2571.25</v>
      </c>
    </row>
    <row r="94" spans="1:10" ht="29.25">
      <c r="A94" s="86" t="s">
        <v>295</v>
      </c>
      <c r="B94" s="2" t="s">
        <v>542</v>
      </c>
      <c r="C94" s="4" t="s">
        <v>158</v>
      </c>
      <c r="D94" s="8" t="s">
        <v>159</v>
      </c>
      <c r="E94" s="31">
        <v>150</v>
      </c>
      <c r="F94" s="6">
        <v>10.5</v>
      </c>
      <c r="G94" s="5" t="s">
        <v>773</v>
      </c>
      <c r="H94" s="33">
        <f t="shared" si="9"/>
        <v>1575</v>
      </c>
      <c r="I94" s="6">
        <f t="shared" si="10"/>
        <v>330.75</v>
      </c>
      <c r="J94" s="6">
        <f t="shared" si="11"/>
        <v>1905.75</v>
      </c>
    </row>
    <row r="95" spans="1:10" ht="77.25">
      <c r="A95" s="86" t="s">
        <v>296</v>
      </c>
      <c r="B95" s="2" t="s">
        <v>543</v>
      </c>
      <c r="C95" s="20" t="s">
        <v>123</v>
      </c>
      <c r="D95" s="21" t="s">
        <v>330</v>
      </c>
      <c r="E95" s="31">
        <v>150</v>
      </c>
      <c r="F95" s="23">
        <v>30</v>
      </c>
      <c r="G95" s="24" t="s">
        <v>466</v>
      </c>
      <c r="H95" s="33">
        <f t="shared" si="9"/>
        <v>4500</v>
      </c>
      <c r="I95" s="23">
        <f t="shared" si="10"/>
        <v>945</v>
      </c>
      <c r="J95" s="23">
        <f t="shared" si="11"/>
        <v>5445</v>
      </c>
    </row>
    <row r="96" spans="1:10" ht="86.25">
      <c r="A96" s="86" t="s">
        <v>297</v>
      </c>
      <c r="B96" s="2" t="s">
        <v>544</v>
      </c>
      <c r="C96" s="4" t="s">
        <v>125</v>
      </c>
      <c r="D96" s="8" t="s">
        <v>450</v>
      </c>
      <c r="E96" s="31">
        <v>50</v>
      </c>
      <c r="F96" s="6">
        <v>35.89</v>
      </c>
      <c r="G96" s="5" t="s">
        <v>448</v>
      </c>
      <c r="H96" s="33">
        <f t="shared" si="9"/>
        <v>1794.5</v>
      </c>
      <c r="I96" s="6">
        <f aca="true" t="shared" si="12" ref="I96:I103">H96*21%</f>
        <v>376.84499999999997</v>
      </c>
      <c r="J96" s="6">
        <f aca="true" t="shared" si="13" ref="J96:J103">H96+I96</f>
        <v>2171.345</v>
      </c>
    </row>
    <row r="97" spans="1:10" ht="43.5">
      <c r="A97" s="86" t="s">
        <v>298</v>
      </c>
      <c r="B97" s="2" t="s">
        <v>545</v>
      </c>
      <c r="C97" s="4" t="s">
        <v>451</v>
      </c>
      <c r="D97" s="8" t="s">
        <v>422</v>
      </c>
      <c r="E97" s="31">
        <v>300</v>
      </c>
      <c r="F97" s="6">
        <v>14.36</v>
      </c>
      <c r="G97" s="5" t="s">
        <v>448</v>
      </c>
      <c r="H97" s="33">
        <f t="shared" si="9"/>
        <v>4308</v>
      </c>
      <c r="I97" s="6">
        <f t="shared" si="12"/>
        <v>904.68</v>
      </c>
      <c r="J97" s="6">
        <f t="shared" si="13"/>
        <v>5212.68</v>
      </c>
    </row>
    <row r="98" spans="1:10" ht="29.25">
      <c r="A98" s="86" t="s">
        <v>299</v>
      </c>
      <c r="B98" s="2" t="s">
        <v>546</v>
      </c>
      <c r="C98" s="4" t="s">
        <v>237</v>
      </c>
      <c r="D98" s="8" t="s">
        <v>238</v>
      </c>
      <c r="E98" s="31">
        <v>200</v>
      </c>
      <c r="F98" s="6">
        <v>7.16</v>
      </c>
      <c r="G98" s="5" t="s">
        <v>239</v>
      </c>
      <c r="H98" s="33">
        <f t="shared" si="9"/>
        <v>1432</v>
      </c>
      <c r="I98" s="6">
        <f t="shared" si="12"/>
        <v>300.71999999999997</v>
      </c>
      <c r="J98" s="6">
        <f t="shared" si="13"/>
        <v>1732.72</v>
      </c>
    </row>
    <row r="99" spans="1:10" ht="15">
      <c r="A99" s="86" t="s">
        <v>300</v>
      </c>
      <c r="B99" s="2" t="s">
        <v>547</v>
      </c>
      <c r="C99" s="4" t="s">
        <v>240</v>
      </c>
      <c r="D99" s="8" t="s">
        <v>241</v>
      </c>
      <c r="E99" s="31">
        <v>100</v>
      </c>
      <c r="F99" s="6">
        <v>3.74</v>
      </c>
      <c r="G99" s="5" t="s">
        <v>239</v>
      </c>
      <c r="H99" s="33">
        <f t="shared" si="9"/>
        <v>374</v>
      </c>
      <c r="I99" s="6">
        <f t="shared" si="12"/>
        <v>78.53999999999999</v>
      </c>
      <c r="J99" s="6">
        <f t="shared" si="13"/>
        <v>452.53999999999996</v>
      </c>
    </row>
    <row r="100" spans="1:10" ht="57.75">
      <c r="A100" s="86" t="s">
        <v>301</v>
      </c>
      <c r="B100" s="2" t="s">
        <v>624</v>
      </c>
      <c r="C100" s="4" t="s">
        <v>243</v>
      </c>
      <c r="D100" s="8" t="s">
        <v>242</v>
      </c>
      <c r="E100" s="31">
        <v>60</v>
      </c>
      <c r="F100" s="6">
        <v>27</v>
      </c>
      <c r="G100" s="5" t="s">
        <v>448</v>
      </c>
      <c r="H100" s="33">
        <f t="shared" si="9"/>
        <v>1620</v>
      </c>
      <c r="I100" s="6">
        <f t="shared" si="12"/>
        <v>340.2</v>
      </c>
      <c r="J100" s="6">
        <f t="shared" si="13"/>
        <v>1960.2</v>
      </c>
    </row>
    <row r="101" spans="1:10" ht="29.25">
      <c r="A101" s="86" t="s">
        <v>301</v>
      </c>
      <c r="B101" s="2" t="s">
        <v>625</v>
      </c>
      <c r="C101" s="4" t="s">
        <v>244</v>
      </c>
      <c r="D101" s="8" t="s">
        <v>242</v>
      </c>
      <c r="E101" s="31">
        <v>40</v>
      </c>
      <c r="F101" s="6">
        <v>27</v>
      </c>
      <c r="G101" s="5" t="s">
        <v>448</v>
      </c>
      <c r="H101" s="33">
        <f t="shared" si="9"/>
        <v>1080</v>
      </c>
      <c r="I101" s="6">
        <f t="shared" si="12"/>
        <v>226.79999999999998</v>
      </c>
      <c r="J101" s="6">
        <f t="shared" si="13"/>
        <v>1306.8</v>
      </c>
    </row>
    <row r="102" spans="1:10" ht="72">
      <c r="A102" s="86" t="s">
        <v>301</v>
      </c>
      <c r="B102" s="2" t="s">
        <v>626</v>
      </c>
      <c r="C102" s="4" t="s">
        <v>245</v>
      </c>
      <c r="D102" s="8" t="s">
        <v>242</v>
      </c>
      <c r="E102" s="31">
        <v>200</v>
      </c>
      <c r="F102" s="6">
        <v>27</v>
      </c>
      <c r="G102" s="5" t="s">
        <v>448</v>
      </c>
      <c r="H102" s="33">
        <f t="shared" si="9"/>
        <v>5400</v>
      </c>
      <c r="I102" s="6">
        <f t="shared" si="12"/>
        <v>1134</v>
      </c>
      <c r="J102" s="6">
        <f t="shared" si="13"/>
        <v>6534</v>
      </c>
    </row>
    <row r="103" spans="1:10" ht="57.75">
      <c r="A103" s="86" t="s">
        <v>301</v>
      </c>
      <c r="B103" s="2" t="s">
        <v>627</v>
      </c>
      <c r="C103" s="4" t="s">
        <v>246</v>
      </c>
      <c r="D103" s="8" t="s">
        <v>242</v>
      </c>
      <c r="E103" s="31">
        <v>150</v>
      </c>
      <c r="F103" s="6">
        <v>27</v>
      </c>
      <c r="G103" s="5" t="s">
        <v>448</v>
      </c>
      <c r="H103" s="33">
        <f t="shared" si="9"/>
        <v>4050</v>
      </c>
      <c r="I103" s="6">
        <f t="shared" si="12"/>
        <v>850.5</v>
      </c>
      <c r="J103" s="6">
        <f t="shared" si="13"/>
        <v>4900.5</v>
      </c>
    </row>
    <row r="104" spans="1:10" ht="86.25">
      <c r="A104" s="86" t="s">
        <v>302</v>
      </c>
      <c r="B104" s="2" t="s">
        <v>548</v>
      </c>
      <c r="C104" s="4" t="s">
        <v>236</v>
      </c>
      <c r="D104" s="8" t="s">
        <v>491</v>
      </c>
      <c r="E104" s="31">
        <v>10000</v>
      </c>
      <c r="F104" s="6">
        <v>0.512</v>
      </c>
      <c r="G104" s="5" t="s">
        <v>235</v>
      </c>
      <c r="H104" s="33">
        <f t="shared" si="9"/>
        <v>5120</v>
      </c>
      <c r="I104" s="6">
        <f>H104*21%</f>
        <v>1075.2</v>
      </c>
      <c r="J104" s="6">
        <f>H104+I104</f>
        <v>6195.2</v>
      </c>
    </row>
    <row r="105" spans="1:10" ht="29.25">
      <c r="A105" s="86" t="s">
        <v>303</v>
      </c>
      <c r="B105" s="2" t="s">
        <v>549</v>
      </c>
      <c r="C105" s="4" t="s">
        <v>247</v>
      </c>
      <c r="D105" s="8" t="s">
        <v>496</v>
      </c>
      <c r="E105" s="31">
        <v>80</v>
      </c>
      <c r="F105" s="6">
        <v>15</v>
      </c>
      <c r="G105" s="5" t="s">
        <v>248</v>
      </c>
      <c r="H105" s="33">
        <f t="shared" si="9"/>
        <v>1200</v>
      </c>
      <c r="I105" s="6">
        <f>H105*21%</f>
        <v>252</v>
      </c>
      <c r="J105" s="6">
        <f>H105+I105</f>
        <v>1452</v>
      </c>
    </row>
    <row r="106" spans="1:10" ht="57.75">
      <c r="A106" s="86" t="s">
        <v>304</v>
      </c>
      <c r="B106" s="2" t="s">
        <v>550</v>
      </c>
      <c r="C106" s="4" t="s">
        <v>252</v>
      </c>
      <c r="D106" s="8" t="s">
        <v>501</v>
      </c>
      <c r="E106" s="31">
        <v>230</v>
      </c>
      <c r="F106" s="6">
        <v>21</v>
      </c>
      <c r="G106" s="5" t="s">
        <v>253</v>
      </c>
      <c r="H106" s="33">
        <f t="shared" si="9"/>
        <v>4830</v>
      </c>
      <c r="I106" s="6">
        <f aca="true" t="shared" si="14" ref="I106:I112">H106*21%</f>
        <v>1014.3</v>
      </c>
      <c r="J106" s="6">
        <f aca="true" t="shared" si="15" ref="J106:J112">H106+I106</f>
        <v>5844.3</v>
      </c>
    </row>
    <row r="107" spans="1:10" ht="72">
      <c r="A107" s="86" t="s">
        <v>305</v>
      </c>
      <c r="B107" s="2" t="s">
        <v>628</v>
      </c>
      <c r="C107" s="4" t="s">
        <v>160</v>
      </c>
      <c r="D107" s="8" t="s">
        <v>161</v>
      </c>
      <c r="E107" s="31">
        <v>100</v>
      </c>
      <c r="F107" s="6">
        <v>285</v>
      </c>
      <c r="G107" s="5" t="s">
        <v>773</v>
      </c>
      <c r="H107" s="33">
        <f t="shared" si="9"/>
        <v>28500</v>
      </c>
      <c r="I107" s="6">
        <f t="shared" si="14"/>
        <v>5985</v>
      </c>
      <c r="J107" s="6">
        <f t="shared" si="15"/>
        <v>34485</v>
      </c>
    </row>
    <row r="108" spans="1:10" ht="57.75">
      <c r="A108" s="86" t="s">
        <v>305</v>
      </c>
      <c r="B108" s="2" t="s">
        <v>629</v>
      </c>
      <c r="C108" s="4" t="s">
        <v>162</v>
      </c>
      <c r="D108" s="8" t="s">
        <v>503</v>
      </c>
      <c r="E108" s="31">
        <v>100</v>
      </c>
      <c r="F108" s="6">
        <v>90</v>
      </c>
      <c r="G108" s="5" t="s">
        <v>773</v>
      </c>
      <c r="H108" s="33">
        <f t="shared" si="9"/>
        <v>9000</v>
      </c>
      <c r="I108" s="6">
        <f t="shared" si="14"/>
        <v>1890</v>
      </c>
      <c r="J108" s="6">
        <f t="shared" si="15"/>
        <v>10890</v>
      </c>
    </row>
    <row r="109" spans="1:10" ht="57.75">
      <c r="A109" s="86" t="s">
        <v>305</v>
      </c>
      <c r="B109" s="2" t="s">
        <v>630</v>
      </c>
      <c r="C109" s="4" t="s">
        <v>163</v>
      </c>
      <c r="D109" s="8" t="s">
        <v>503</v>
      </c>
      <c r="E109" s="31">
        <v>20</v>
      </c>
      <c r="F109" s="6">
        <v>250</v>
      </c>
      <c r="G109" s="5" t="s">
        <v>773</v>
      </c>
      <c r="H109" s="33">
        <f t="shared" si="9"/>
        <v>5000</v>
      </c>
      <c r="I109" s="6">
        <f t="shared" si="14"/>
        <v>1050</v>
      </c>
      <c r="J109" s="6">
        <f t="shared" si="15"/>
        <v>6050</v>
      </c>
    </row>
    <row r="110" spans="1:10" ht="51.75">
      <c r="A110" s="86" t="s">
        <v>306</v>
      </c>
      <c r="B110" s="2" t="s">
        <v>551</v>
      </c>
      <c r="C110" s="20" t="s">
        <v>44</v>
      </c>
      <c r="D110" s="21" t="s">
        <v>43</v>
      </c>
      <c r="E110" s="31">
        <v>500</v>
      </c>
      <c r="F110" s="23">
        <v>1.3</v>
      </c>
      <c r="G110" s="24" t="s">
        <v>466</v>
      </c>
      <c r="H110" s="33">
        <f t="shared" si="9"/>
        <v>650</v>
      </c>
      <c r="I110" s="23">
        <f t="shared" si="14"/>
        <v>136.5</v>
      </c>
      <c r="J110" s="23">
        <f t="shared" si="15"/>
        <v>786.5</v>
      </c>
    </row>
    <row r="111" spans="1:10" ht="86.25">
      <c r="A111" s="86" t="s">
        <v>307</v>
      </c>
      <c r="B111" s="2" t="s">
        <v>552</v>
      </c>
      <c r="C111" s="4" t="s">
        <v>145</v>
      </c>
      <c r="D111" s="8" t="s">
        <v>638</v>
      </c>
      <c r="E111" s="31">
        <v>50</v>
      </c>
      <c r="F111" s="6">
        <v>14</v>
      </c>
      <c r="G111" s="5" t="s">
        <v>248</v>
      </c>
      <c r="H111" s="33">
        <f t="shared" si="9"/>
        <v>700</v>
      </c>
      <c r="I111" s="6">
        <f t="shared" si="14"/>
        <v>147</v>
      </c>
      <c r="J111" s="6">
        <f t="shared" si="15"/>
        <v>847</v>
      </c>
    </row>
    <row r="112" spans="1:10" ht="57.75">
      <c r="A112" s="86" t="s">
        <v>308</v>
      </c>
      <c r="B112" s="2" t="s">
        <v>553</v>
      </c>
      <c r="C112" s="4" t="s">
        <v>768</v>
      </c>
      <c r="D112" s="8" t="s">
        <v>651</v>
      </c>
      <c r="E112" s="31">
        <v>2200</v>
      </c>
      <c r="F112" s="6">
        <v>1.18</v>
      </c>
      <c r="G112" s="5" t="s">
        <v>769</v>
      </c>
      <c r="H112" s="33">
        <f t="shared" si="9"/>
        <v>2596</v>
      </c>
      <c r="I112" s="6">
        <f t="shared" si="14"/>
        <v>545.16</v>
      </c>
      <c r="J112" s="6">
        <f t="shared" si="15"/>
        <v>3141.16</v>
      </c>
    </row>
    <row r="113" spans="8:10" ht="15">
      <c r="H113" s="14">
        <f>SUM(H2:H112)</f>
        <v>394489.38</v>
      </c>
      <c r="I113" s="14">
        <f>SUM(I2:I112)</f>
        <v>80259.95979999998</v>
      </c>
      <c r="J113" s="14">
        <f>SUM(J2:J112)</f>
        <v>474749.3398</v>
      </c>
    </row>
    <row r="114" spans="8:10" ht="15">
      <c r="H114" s="14">
        <f>H113*3</f>
        <v>1183468.1400000001</v>
      </c>
      <c r="I114" s="14">
        <f>I113*3</f>
        <v>240779.87939999995</v>
      </c>
      <c r="J114" s="14">
        <f>J113*3</f>
        <v>1424248.0194</v>
      </c>
    </row>
  </sheetData>
  <autoFilter ref="A1:J112"/>
  <printOptions/>
  <pageMargins left="0.1968503937007874" right="0.1968503937007874" top="0.3937007874015748"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71"/>
  <sheetViews>
    <sheetView zoomScale="75" zoomScaleNormal="75" workbookViewId="0" topLeftCell="A1">
      <selection activeCell="J171" sqref="J171"/>
    </sheetView>
  </sheetViews>
  <sheetFormatPr defaultColWidth="9.140625" defaultRowHeight="12.75" outlineLevelRow="2"/>
  <cols>
    <col min="1" max="1" width="7.00390625" style="122" customWidth="1"/>
    <col min="2" max="2" width="6.28125" style="123" customWidth="1"/>
    <col min="3" max="3" width="23.7109375" style="124" customWidth="1"/>
    <col min="4" max="4" width="18.8515625" style="95" hidden="1" customWidth="1"/>
    <col min="5" max="5" width="7.28125" style="95" customWidth="1"/>
    <col min="6" max="6" width="9.140625" style="125" customWidth="1"/>
    <col min="7" max="7" width="12.57421875" style="114" customWidth="1"/>
    <col min="8" max="8" width="20.8515625" style="95" customWidth="1"/>
    <col min="9" max="9" width="20.28125" style="95" customWidth="1"/>
    <col min="10" max="10" width="22.140625" style="95" customWidth="1"/>
    <col min="11" max="16384" width="12.140625" style="95" customWidth="1"/>
  </cols>
  <sheetData>
    <row r="1" spans="1:10" ht="36">
      <c r="A1" s="89" t="s">
        <v>170</v>
      </c>
      <c r="B1" s="90" t="s">
        <v>171</v>
      </c>
      <c r="C1" s="90" t="s">
        <v>334</v>
      </c>
      <c r="D1" s="90" t="s">
        <v>640</v>
      </c>
      <c r="E1" s="91" t="s">
        <v>146</v>
      </c>
      <c r="F1" s="92" t="s">
        <v>439</v>
      </c>
      <c r="G1" s="93" t="s">
        <v>440</v>
      </c>
      <c r="H1" s="91" t="s">
        <v>447</v>
      </c>
      <c r="I1" s="94" t="s">
        <v>441</v>
      </c>
      <c r="J1" s="91" t="s">
        <v>442</v>
      </c>
    </row>
    <row r="2" spans="1:10" ht="108" outlineLevel="2">
      <c r="A2" s="96" t="s">
        <v>26</v>
      </c>
      <c r="B2" s="97" t="s">
        <v>565</v>
      </c>
      <c r="C2" s="98" t="s">
        <v>169</v>
      </c>
      <c r="D2" s="99" t="s">
        <v>682</v>
      </c>
      <c r="E2" s="100">
        <v>2250</v>
      </c>
      <c r="F2" s="101">
        <v>0.21</v>
      </c>
      <c r="G2" s="102" t="s">
        <v>233</v>
      </c>
      <c r="H2" s="103">
        <f>E2*F2</f>
        <v>472.5</v>
      </c>
      <c r="I2" s="101">
        <f>H2*4%</f>
        <v>18.900000000000002</v>
      </c>
      <c r="J2" s="101">
        <f>H2+I2</f>
        <v>491.4</v>
      </c>
    </row>
    <row r="3" spans="1:10" ht="108" outlineLevel="2">
      <c r="A3" s="96" t="s">
        <v>26</v>
      </c>
      <c r="B3" s="90" t="s">
        <v>566</v>
      </c>
      <c r="C3" s="104" t="s">
        <v>234</v>
      </c>
      <c r="D3" s="105" t="s">
        <v>682</v>
      </c>
      <c r="E3" s="100">
        <v>37650</v>
      </c>
      <c r="F3" s="106">
        <v>0.21</v>
      </c>
      <c r="G3" s="107" t="s">
        <v>233</v>
      </c>
      <c r="H3" s="103">
        <f>E3*F3</f>
        <v>7906.5</v>
      </c>
      <c r="I3" s="106">
        <f>H3*4%</f>
        <v>316.26</v>
      </c>
      <c r="J3" s="106">
        <f>H3+I3</f>
        <v>8222.76</v>
      </c>
    </row>
    <row r="4" spans="1:10" ht="24" outlineLevel="1">
      <c r="A4" s="96" t="s">
        <v>172</v>
      </c>
      <c r="B4" s="90"/>
      <c r="C4" s="104"/>
      <c r="D4" s="105"/>
      <c r="E4" s="100">
        <v>0</v>
      </c>
      <c r="F4" s="106"/>
      <c r="G4" s="107"/>
      <c r="H4" s="103">
        <f>SUBTOTAL(9,H2:H3)</f>
        <v>8379</v>
      </c>
      <c r="I4" s="106">
        <f>SUBTOTAL(9,I2:I3)</f>
        <v>335.15999999999997</v>
      </c>
      <c r="J4" s="106">
        <f>SUBTOTAL(9,J2:J3)</f>
        <v>8714.16</v>
      </c>
    </row>
    <row r="5" spans="1:10" ht="60" outlineLevel="2">
      <c r="A5" s="96" t="s">
        <v>19</v>
      </c>
      <c r="B5" s="90" t="s">
        <v>527</v>
      </c>
      <c r="C5" s="104" t="s">
        <v>231</v>
      </c>
      <c r="D5" s="108" t="s">
        <v>651</v>
      </c>
      <c r="E5" s="100">
        <v>4680</v>
      </c>
      <c r="F5" s="106">
        <v>11.98</v>
      </c>
      <c r="G5" s="107" t="s">
        <v>757</v>
      </c>
      <c r="H5" s="103">
        <f>E5*F5</f>
        <v>56066.4</v>
      </c>
      <c r="I5" s="106">
        <f>H5*21%</f>
        <v>11773.944</v>
      </c>
      <c r="J5" s="106">
        <f>H5+I5</f>
        <v>67840.344</v>
      </c>
    </row>
    <row r="6" spans="1:10" ht="24" outlineLevel="1">
      <c r="A6" s="96" t="s">
        <v>173</v>
      </c>
      <c r="B6" s="90"/>
      <c r="C6" s="104"/>
      <c r="D6" s="108"/>
      <c r="E6" s="100">
        <v>0</v>
      </c>
      <c r="F6" s="106"/>
      <c r="G6" s="107"/>
      <c r="H6" s="103">
        <f>SUBTOTAL(9,H5:H5)</f>
        <v>56066.4</v>
      </c>
      <c r="I6" s="106">
        <f>SUBTOTAL(9,I5:I5)</f>
        <v>11773.944</v>
      </c>
      <c r="J6" s="106">
        <f>SUBTOTAL(9,J5:J5)</f>
        <v>67840.344</v>
      </c>
    </row>
    <row r="7" spans="1:10" ht="60" outlineLevel="2">
      <c r="A7" s="96" t="s">
        <v>291</v>
      </c>
      <c r="B7" s="90" t="s">
        <v>540</v>
      </c>
      <c r="C7" s="104" t="s">
        <v>250</v>
      </c>
      <c r="D7" s="105" t="s">
        <v>321</v>
      </c>
      <c r="E7" s="100">
        <v>450</v>
      </c>
      <c r="F7" s="106">
        <v>21</v>
      </c>
      <c r="G7" s="107" t="s">
        <v>251</v>
      </c>
      <c r="H7" s="103">
        <f>E7*F7</f>
        <v>9450</v>
      </c>
      <c r="I7" s="106">
        <f>H7*21%</f>
        <v>1984.5</v>
      </c>
      <c r="J7" s="106">
        <f>H7+I7</f>
        <v>11434.5</v>
      </c>
    </row>
    <row r="8" spans="1:10" ht="24" outlineLevel="1">
      <c r="A8" s="96" t="s">
        <v>174</v>
      </c>
      <c r="B8" s="90"/>
      <c r="C8" s="104"/>
      <c r="D8" s="105"/>
      <c r="E8" s="100">
        <v>0</v>
      </c>
      <c r="F8" s="106"/>
      <c r="G8" s="107"/>
      <c r="H8" s="103">
        <f>SUBTOTAL(9,H7:H7)</f>
        <v>9450</v>
      </c>
      <c r="I8" s="106">
        <f>SUBTOTAL(9,I7:I7)</f>
        <v>1984.5</v>
      </c>
      <c r="J8" s="106">
        <f>SUBTOTAL(9,J7:J7)</f>
        <v>11434.5</v>
      </c>
    </row>
    <row r="9" spans="1:10" ht="144" outlineLevel="2">
      <c r="A9" s="96" t="s">
        <v>32</v>
      </c>
      <c r="B9" s="90" t="s">
        <v>534</v>
      </c>
      <c r="C9" s="109" t="s">
        <v>232</v>
      </c>
      <c r="D9" s="105" t="s">
        <v>705</v>
      </c>
      <c r="E9" s="100">
        <v>29100</v>
      </c>
      <c r="F9" s="106">
        <v>0.535</v>
      </c>
      <c r="G9" s="107" t="s">
        <v>235</v>
      </c>
      <c r="H9" s="103">
        <f>E9*F9</f>
        <v>15568.5</v>
      </c>
      <c r="I9" s="106">
        <f>H9*21%</f>
        <v>3269.3849999999998</v>
      </c>
      <c r="J9" s="106">
        <f>H9+I9</f>
        <v>18837.885</v>
      </c>
    </row>
    <row r="10" spans="1:10" ht="24" outlineLevel="1">
      <c r="A10" s="96" t="s">
        <v>175</v>
      </c>
      <c r="B10" s="90"/>
      <c r="C10" s="109"/>
      <c r="D10" s="105"/>
      <c r="E10" s="100">
        <v>0</v>
      </c>
      <c r="F10" s="106"/>
      <c r="G10" s="107"/>
      <c r="H10" s="103">
        <f>SUBTOTAL(9,H9:H9)</f>
        <v>15568.5</v>
      </c>
      <c r="I10" s="106">
        <f>SUBTOTAL(9,I9:I9)</f>
        <v>3269.3849999999998</v>
      </c>
      <c r="J10" s="106">
        <f>SUBTOTAL(9,J9:J9)</f>
        <v>18837.885</v>
      </c>
    </row>
    <row r="11" spans="1:10" ht="120" outlineLevel="2">
      <c r="A11" s="96" t="s">
        <v>302</v>
      </c>
      <c r="B11" s="90" t="s">
        <v>548</v>
      </c>
      <c r="C11" s="104" t="s">
        <v>236</v>
      </c>
      <c r="D11" s="105" t="s">
        <v>491</v>
      </c>
      <c r="E11" s="100">
        <v>30000</v>
      </c>
      <c r="F11" s="106">
        <v>0.512</v>
      </c>
      <c r="G11" s="107" t="s">
        <v>235</v>
      </c>
      <c r="H11" s="103">
        <f>E11*F11</f>
        <v>15360</v>
      </c>
      <c r="I11" s="106">
        <f>H11*21%</f>
        <v>3225.6</v>
      </c>
      <c r="J11" s="106">
        <f>H11+I11</f>
        <v>18585.6</v>
      </c>
    </row>
    <row r="12" spans="1:10" ht="24" outlineLevel="1">
      <c r="A12" s="96" t="s">
        <v>176</v>
      </c>
      <c r="B12" s="90"/>
      <c r="C12" s="104"/>
      <c r="D12" s="105"/>
      <c r="E12" s="100">
        <v>0</v>
      </c>
      <c r="F12" s="106"/>
      <c r="G12" s="107"/>
      <c r="H12" s="103">
        <f>SUBTOTAL(9,H11:H11)</f>
        <v>15360</v>
      </c>
      <c r="I12" s="106">
        <f>SUBTOTAL(9,I11:I11)</f>
        <v>3225.6</v>
      </c>
      <c r="J12" s="106">
        <f>SUBTOTAL(9,J11:J11)</f>
        <v>18585.6</v>
      </c>
    </row>
    <row r="13" spans="1:10" ht="48" outlineLevel="2">
      <c r="A13" s="96" t="s">
        <v>303</v>
      </c>
      <c r="B13" s="90" t="s">
        <v>549</v>
      </c>
      <c r="C13" s="104" t="s">
        <v>247</v>
      </c>
      <c r="D13" s="105" t="s">
        <v>496</v>
      </c>
      <c r="E13" s="100">
        <v>240</v>
      </c>
      <c r="F13" s="106">
        <v>15</v>
      </c>
      <c r="G13" s="107" t="s">
        <v>248</v>
      </c>
      <c r="H13" s="103">
        <f>E13*F13</f>
        <v>3600</v>
      </c>
      <c r="I13" s="106">
        <f>H13*21%</f>
        <v>756</v>
      </c>
      <c r="J13" s="106">
        <f>H13+I13</f>
        <v>4356</v>
      </c>
    </row>
    <row r="14" spans="1:10" ht="24" outlineLevel="1">
      <c r="A14" s="96" t="s">
        <v>177</v>
      </c>
      <c r="B14" s="90"/>
      <c r="C14" s="104"/>
      <c r="D14" s="105"/>
      <c r="E14" s="100">
        <v>0</v>
      </c>
      <c r="F14" s="106"/>
      <c r="G14" s="107"/>
      <c r="H14" s="103">
        <f>SUBTOTAL(9,H13:H13)</f>
        <v>3600</v>
      </c>
      <c r="I14" s="106">
        <f>SUBTOTAL(9,I13:I13)</f>
        <v>756</v>
      </c>
      <c r="J14" s="106">
        <f>SUBTOTAL(9,J13:J13)</f>
        <v>4356</v>
      </c>
    </row>
    <row r="15" spans="1:10" ht="120" outlineLevel="2">
      <c r="A15" s="96" t="s">
        <v>307</v>
      </c>
      <c r="B15" s="90" t="s">
        <v>552</v>
      </c>
      <c r="C15" s="104" t="s">
        <v>145</v>
      </c>
      <c r="D15" s="105" t="s">
        <v>638</v>
      </c>
      <c r="E15" s="100">
        <v>150</v>
      </c>
      <c r="F15" s="106">
        <v>14</v>
      </c>
      <c r="G15" s="107" t="s">
        <v>248</v>
      </c>
      <c r="H15" s="103">
        <f>E15*F15</f>
        <v>2100</v>
      </c>
      <c r="I15" s="106">
        <f>H15*21%</f>
        <v>441</v>
      </c>
      <c r="J15" s="106">
        <f>H15+I15</f>
        <v>2541</v>
      </c>
    </row>
    <row r="16" spans="1:10" ht="24" outlineLevel="1">
      <c r="A16" s="96" t="s">
        <v>178</v>
      </c>
      <c r="B16" s="90"/>
      <c r="C16" s="104"/>
      <c r="D16" s="105"/>
      <c r="E16" s="100">
        <v>0</v>
      </c>
      <c r="F16" s="106"/>
      <c r="G16" s="107"/>
      <c r="H16" s="103">
        <f>SUBTOTAL(9,H15:H15)</f>
        <v>2100</v>
      </c>
      <c r="I16" s="106">
        <f>SUBTOTAL(9,I15:I15)</f>
        <v>441</v>
      </c>
      <c r="J16" s="106">
        <f>SUBTOTAL(9,J15:J15)</f>
        <v>2541</v>
      </c>
    </row>
    <row r="17" spans="1:10" ht="72" outlineLevel="2">
      <c r="A17" s="96" t="s">
        <v>308</v>
      </c>
      <c r="B17" s="90" t="s">
        <v>553</v>
      </c>
      <c r="C17" s="104" t="s">
        <v>768</v>
      </c>
      <c r="D17" s="105" t="s">
        <v>651</v>
      </c>
      <c r="E17" s="100">
        <v>6600</v>
      </c>
      <c r="F17" s="106">
        <v>1.18</v>
      </c>
      <c r="G17" s="107" t="s">
        <v>769</v>
      </c>
      <c r="H17" s="103">
        <f>E17*F17</f>
        <v>7788</v>
      </c>
      <c r="I17" s="106">
        <f>H17*21%</f>
        <v>1635.48</v>
      </c>
      <c r="J17" s="106">
        <f>H17+I17</f>
        <v>9423.48</v>
      </c>
    </row>
    <row r="18" spans="1:10" ht="24" outlineLevel="1">
      <c r="A18" s="96" t="s">
        <v>179</v>
      </c>
      <c r="B18" s="90"/>
      <c r="C18" s="104"/>
      <c r="D18" s="105"/>
      <c r="E18" s="100">
        <v>0</v>
      </c>
      <c r="F18" s="106"/>
      <c r="G18" s="107"/>
      <c r="H18" s="103">
        <f>SUBTOTAL(9,H17:H17)</f>
        <v>7788</v>
      </c>
      <c r="I18" s="106">
        <f>SUBTOTAL(9,I17:I17)</f>
        <v>1635.48</v>
      </c>
      <c r="J18" s="106">
        <f>SUBTOTAL(9,J17:J17)</f>
        <v>9423.48</v>
      </c>
    </row>
    <row r="19" spans="1:10" ht="60" outlineLevel="2">
      <c r="A19" s="96" t="s">
        <v>20</v>
      </c>
      <c r="B19" s="90" t="s">
        <v>556</v>
      </c>
      <c r="C19" s="104" t="s">
        <v>758</v>
      </c>
      <c r="D19" s="105" t="s">
        <v>651</v>
      </c>
      <c r="E19" s="100">
        <v>150</v>
      </c>
      <c r="F19" s="106">
        <v>0.98</v>
      </c>
      <c r="G19" s="107" t="s">
        <v>759</v>
      </c>
      <c r="H19" s="103">
        <f>E19*F19</f>
        <v>147</v>
      </c>
      <c r="I19" s="106">
        <f>H19*21%</f>
        <v>30.869999999999997</v>
      </c>
      <c r="J19" s="106">
        <f>H19+I19</f>
        <v>177.87</v>
      </c>
    </row>
    <row r="20" spans="1:10" ht="60" outlineLevel="2">
      <c r="A20" s="96" t="s">
        <v>20</v>
      </c>
      <c r="B20" s="90" t="s">
        <v>557</v>
      </c>
      <c r="C20" s="104" t="s">
        <v>760</v>
      </c>
      <c r="D20" s="105" t="s">
        <v>651</v>
      </c>
      <c r="E20" s="100">
        <v>4650</v>
      </c>
      <c r="F20" s="106">
        <v>2.4</v>
      </c>
      <c r="G20" s="107" t="s">
        <v>759</v>
      </c>
      <c r="H20" s="103">
        <f>E20*F20</f>
        <v>11160</v>
      </c>
      <c r="I20" s="106">
        <f>H20*21%</f>
        <v>2343.6</v>
      </c>
      <c r="J20" s="106">
        <f>H20+I20</f>
        <v>13503.6</v>
      </c>
    </row>
    <row r="21" spans="1:11" ht="144" outlineLevel="2">
      <c r="A21" s="96" t="s">
        <v>20</v>
      </c>
      <c r="B21" s="90" t="s">
        <v>558</v>
      </c>
      <c r="C21" s="104" t="s">
        <v>793</v>
      </c>
      <c r="D21" s="105" t="s">
        <v>762</v>
      </c>
      <c r="E21" s="100">
        <v>600</v>
      </c>
      <c r="F21" s="106">
        <v>0.54</v>
      </c>
      <c r="G21" s="107" t="s">
        <v>759</v>
      </c>
      <c r="H21" s="103">
        <f>E21*F21</f>
        <v>324</v>
      </c>
      <c r="I21" s="106">
        <f>H21*21%</f>
        <v>68.03999999999999</v>
      </c>
      <c r="J21" s="106">
        <f>H21+I21</f>
        <v>392.03999999999996</v>
      </c>
      <c r="K21" s="106"/>
    </row>
    <row r="22" spans="1:11" ht="24" outlineLevel="1">
      <c r="A22" s="96" t="s">
        <v>180</v>
      </c>
      <c r="B22" s="90"/>
      <c r="C22" s="104"/>
      <c r="D22" s="105"/>
      <c r="E22" s="100">
        <v>0</v>
      </c>
      <c r="F22" s="106"/>
      <c r="G22" s="107"/>
      <c r="H22" s="103">
        <f>SUBTOTAL(9,H19:H21)</f>
        <v>11631</v>
      </c>
      <c r="I22" s="106">
        <f>SUBTOTAL(9,I19:I21)</f>
        <v>2442.5099999999998</v>
      </c>
      <c r="J22" s="106">
        <f>SUBTOTAL(9,J19:J21)</f>
        <v>14073.510000000002</v>
      </c>
      <c r="K22" s="110"/>
    </row>
    <row r="23" spans="1:10" ht="36" outlineLevel="2">
      <c r="A23" s="96" t="s">
        <v>22</v>
      </c>
      <c r="B23" s="90" t="s">
        <v>529</v>
      </c>
      <c r="C23" s="104" t="s">
        <v>763</v>
      </c>
      <c r="D23" s="105" t="s">
        <v>764</v>
      </c>
      <c r="E23" s="100">
        <v>1350</v>
      </c>
      <c r="F23" s="106">
        <v>6.8</v>
      </c>
      <c r="G23" s="107" t="s">
        <v>759</v>
      </c>
      <c r="H23" s="103">
        <f>E23*F23</f>
        <v>9180</v>
      </c>
      <c r="I23" s="106">
        <f>H23*21%</f>
        <v>1927.8</v>
      </c>
      <c r="J23" s="106">
        <f>H23+I23</f>
        <v>11107.8</v>
      </c>
    </row>
    <row r="24" spans="1:10" ht="24" outlineLevel="1">
      <c r="A24" s="96" t="s">
        <v>181</v>
      </c>
      <c r="B24" s="90"/>
      <c r="C24" s="104"/>
      <c r="D24" s="105"/>
      <c r="E24" s="100">
        <v>0</v>
      </c>
      <c r="F24" s="106"/>
      <c r="G24" s="107"/>
      <c r="H24" s="103">
        <f>SUBTOTAL(9,H23:H23)</f>
        <v>9180</v>
      </c>
      <c r="I24" s="106">
        <f>SUBTOTAL(9,I23:I23)</f>
        <v>1927.8</v>
      </c>
      <c r="J24" s="106">
        <f>SUBTOTAL(9,J23:J23)</f>
        <v>11107.8</v>
      </c>
    </row>
    <row r="25" spans="1:10" ht="84" outlineLevel="2">
      <c r="A25" s="96" t="s">
        <v>27</v>
      </c>
      <c r="B25" s="90" t="s">
        <v>567</v>
      </c>
      <c r="C25" s="104" t="s">
        <v>765</v>
      </c>
      <c r="D25" s="105" t="s">
        <v>766</v>
      </c>
      <c r="E25" s="100">
        <v>97200</v>
      </c>
      <c r="F25" s="106">
        <v>0.42</v>
      </c>
      <c r="G25" s="107" t="s">
        <v>759</v>
      </c>
      <c r="H25" s="103">
        <f>E25*F25</f>
        <v>40824</v>
      </c>
      <c r="I25" s="106">
        <f>H25*21%</f>
        <v>8573.039999999999</v>
      </c>
      <c r="J25" s="106">
        <f>H25+I25</f>
        <v>49397.04</v>
      </c>
    </row>
    <row r="26" spans="1:10" ht="72" outlineLevel="2">
      <c r="A26" s="96" t="s">
        <v>27</v>
      </c>
      <c r="B26" s="90" t="s">
        <v>568</v>
      </c>
      <c r="C26" s="104" t="s">
        <v>767</v>
      </c>
      <c r="D26" s="105" t="s">
        <v>766</v>
      </c>
      <c r="E26" s="100">
        <v>8100</v>
      </c>
      <c r="F26" s="106">
        <v>0.42</v>
      </c>
      <c r="G26" s="107" t="s">
        <v>759</v>
      </c>
      <c r="H26" s="103">
        <f>E26*F26</f>
        <v>3402</v>
      </c>
      <c r="I26" s="106">
        <f>H26*21%</f>
        <v>714.42</v>
      </c>
      <c r="J26" s="106">
        <f>H26+I26</f>
        <v>4116.42</v>
      </c>
    </row>
    <row r="27" spans="1:10" ht="24" outlineLevel="1">
      <c r="A27" s="96" t="s">
        <v>182</v>
      </c>
      <c r="B27" s="90"/>
      <c r="C27" s="104"/>
      <c r="D27" s="105"/>
      <c r="E27" s="100">
        <v>0</v>
      </c>
      <c r="F27" s="106"/>
      <c r="G27" s="107"/>
      <c r="H27" s="103">
        <f>SUBTOTAL(9,H25:H26)</f>
        <v>44226</v>
      </c>
      <c r="I27" s="106">
        <f>SUBTOTAL(9,I25:I26)</f>
        <v>9287.46</v>
      </c>
      <c r="J27" s="106">
        <f>SUBTOTAL(9,J25:J26)</f>
        <v>53513.46</v>
      </c>
    </row>
    <row r="28" spans="1:10" ht="72" outlineLevel="2">
      <c r="A28" s="96" t="s">
        <v>304</v>
      </c>
      <c r="B28" s="90" t="s">
        <v>550</v>
      </c>
      <c r="C28" s="104" t="s">
        <v>252</v>
      </c>
      <c r="D28" s="105" t="s">
        <v>501</v>
      </c>
      <c r="E28" s="100">
        <v>690</v>
      </c>
      <c r="F28" s="106">
        <v>21</v>
      </c>
      <c r="G28" s="107" t="s">
        <v>253</v>
      </c>
      <c r="H28" s="103">
        <f>E28*F28</f>
        <v>14490</v>
      </c>
      <c r="I28" s="106">
        <f>H28*21%</f>
        <v>3042.9</v>
      </c>
      <c r="J28" s="106">
        <f>H28+I28</f>
        <v>17532.9</v>
      </c>
    </row>
    <row r="29" spans="1:10" ht="24" outlineLevel="1">
      <c r="A29" s="96" t="s">
        <v>183</v>
      </c>
      <c r="B29" s="90"/>
      <c r="C29" s="104"/>
      <c r="D29" s="105"/>
      <c r="E29" s="100">
        <v>0</v>
      </c>
      <c r="F29" s="106"/>
      <c r="G29" s="107"/>
      <c r="H29" s="103">
        <f>SUBTOTAL(9,H28:H28)</f>
        <v>14490</v>
      </c>
      <c r="I29" s="106">
        <f>SUBTOTAL(9,I28:I28)</f>
        <v>3042.9</v>
      </c>
      <c r="J29" s="106">
        <f>SUBTOTAL(9,J28:J28)</f>
        <v>17532.9</v>
      </c>
    </row>
    <row r="30" spans="1:10" ht="36" outlineLevel="2">
      <c r="A30" s="96" t="s">
        <v>16</v>
      </c>
      <c r="B30" s="90" t="s">
        <v>525</v>
      </c>
      <c r="C30" s="104" t="s">
        <v>452</v>
      </c>
      <c r="D30" s="107" t="s">
        <v>645</v>
      </c>
      <c r="E30" s="100">
        <v>7800</v>
      </c>
      <c r="F30" s="106">
        <v>2.16</v>
      </c>
      <c r="G30" s="107" t="s">
        <v>453</v>
      </c>
      <c r="H30" s="103">
        <f>E30*F30</f>
        <v>16848</v>
      </c>
      <c r="I30" s="106">
        <f>H30*21%</f>
        <v>3538.08</v>
      </c>
      <c r="J30" s="106">
        <f>H30+I30</f>
        <v>20386.08</v>
      </c>
    </row>
    <row r="31" spans="1:10" ht="24" outlineLevel="1">
      <c r="A31" s="96" t="s">
        <v>184</v>
      </c>
      <c r="B31" s="90"/>
      <c r="C31" s="104"/>
      <c r="D31" s="107"/>
      <c r="E31" s="100">
        <v>0</v>
      </c>
      <c r="F31" s="106"/>
      <c r="G31" s="107"/>
      <c r="H31" s="103">
        <f>SUBTOTAL(9,H30:H30)</f>
        <v>16848</v>
      </c>
      <c r="I31" s="106">
        <f>SUBTOTAL(9,I30:I30)</f>
        <v>3538.08</v>
      </c>
      <c r="J31" s="106">
        <f>SUBTOTAL(9,J30:J30)</f>
        <v>20386.08</v>
      </c>
    </row>
    <row r="32" spans="1:10" ht="72" outlineLevel="2">
      <c r="A32" s="96" t="s">
        <v>15</v>
      </c>
      <c r="B32" s="90" t="s">
        <v>524</v>
      </c>
      <c r="C32" s="104" t="s">
        <v>445</v>
      </c>
      <c r="D32" s="107" t="s">
        <v>446</v>
      </c>
      <c r="E32" s="100">
        <v>600</v>
      </c>
      <c r="F32" s="111">
        <v>9.79</v>
      </c>
      <c r="G32" s="107" t="s">
        <v>448</v>
      </c>
      <c r="H32" s="103">
        <f>E32*F32</f>
        <v>5873.999999999999</v>
      </c>
      <c r="I32" s="106">
        <f>H32*21%</f>
        <v>1233.5399999999997</v>
      </c>
      <c r="J32" s="106">
        <f>H32+I32</f>
        <v>7107.539999999999</v>
      </c>
    </row>
    <row r="33" spans="1:10" ht="24" outlineLevel="1">
      <c r="A33" s="96" t="s">
        <v>185</v>
      </c>
      <c r="B33" s="90"/>
      <c r="C33" s="104"/>
      <c r="D33" s="107"/>
      <c r="E33" s="100">
        <v>0</v>
      </c>
      <c r="F33" s="111"/>
      <c r="G33" s="107"/>
      <c r="H33" s="103">
        <f>SUBTOTAL(9,H32:H32)</f>
        <v>5873.999999999999</v>
      </c>
      <c r="I33" s="106">
        <f>SUBTOTAL(9,I32:I32)</f>
        <v>1233.5399999999997</v>
      </c>
      <c r="J33" s="106">
        <f>SUBTOTAL(9,J32:J32)</f>
        <v>7107.539999999999</v>
      </c>
    </row>
    <row r="34" spans="1:10" ht="120" outlineLevel="2">
      <c r="A34" s="96" t="s">
        <v>297</v>
      </c>
      <c r="B34" s="90" t="s">
        <v>544</v>
      </c>
      <c r="C34" s="104" t="s">
        <v>125</v>
      </c>
      <c r="D34" s="105" t="s">
        <v>450</v>
      </c>
      <c r="E34" s="100">
        <v>150</v>
      </c>
      <c r="F34" s="106">
        <v>35.89</v>
      </c>
      <c r="G34" s="107" t="s">
        <v>448</v>
      </c>
      <c r="H34" s="103">
        <f>E34*F34</f>
        <v>5383.5</v>
      </c>
      <c r="I34" s="106">
        <f>H34*21%</f>
        <v>1130.5349999999999</v>
      </c>
      <c r="J34" s="106">
        <f>H34+I34</f>
        <v>6514.035</v>
      </c>
    </row>
    <row r="35" spans="1:10" ht="24" outlineLevel="1">
      <c r="A35" s="96" t="s">
        <v>186</v>
      </c>
      <c r="B35" s="90"/>
      <c r="C35" s="104"/>
      <c r="D35" s="105"/>
      <c r="E35" s="100">
        <v>0</v>
      </c>
      <c r="F35" s="106"/>
      <c r="G35" s="107"/>
      <c r="H35" s="103">
        <f>SUBTOTAL(9,H34:H34)</f>
        <v>5383.5</v>
      </c>
      <c r="I35" s="106">
        <f>SUBTOTAL(9,I34:I34)</f>
        <v>1130.5349999999999</v>
      </c>
      <c r="J35" s="106">
        <f>SUBTOTAL(9,J34:J34)</f>
        <v>6514.035</v>
      </c>
    </row>
    <row r="36" spans="1:10" ht="48" outlineLevel="2">
      <c r="A36" s="96" t="s">
        <v>298</v>
      </c>
      <c r="B36" s="90" t="s">
        <v>545</v>
      </c>
      <c r="C36" s="104" t="s">
        <v>451</v>
      </c>
      <c r="D36" s="105" t="s">
        <v>422</v>
      </c>
      <c r="E36" s="100">
        <v>900</v>
      </c>
      <c r="F36" s="106">
        <v>14.36</v>
      </c>
      <c r="G36" s="107" t="s">
        <v>448</v>
      </c>
      <c r="H36" s="103">
        <f>E36*F36</f>
        <v>12924</v>
      </c>
      <c r="I36" s="106">
        <f>H36*21%</f>
        <v>2714.04</v>
      </c>
      <c r="J36" s="106">
        <f>H36+I36</f>
        <v>15638.04</v>
      </c>
    </row>
    <row r="37" spans="1:10" ht="24" outlineLevel="1">
      <c r="A37" s="96" t="s">
        <v>187</v>
      </c>
      <c r="B37" s="90"/>
      <c r="C37" s="104"/>
      <c r="D37" s="105"/>
      <c r="E37" s="100">
        <v>0</v>
      </c>
      <c r="F37" s="106"/>
      <c r="G37" s="107"/>
      <c r="H37" s="103">
        <f>SUBTOTAL(9,H36:H36)</f>
        <v>12924</v>
      </c>
      <c r="I37" s="106">
        <f>SUBTOTAL(9,I36:I36)</f>
        <v>2714.04</v>
      </c>
      <c r="J37" s="106">
        <f>SUBTOTAL(9,J36:J36)</f>
        <v>15638.04</v>
      </c>
    </row>
    <row r="38" spans="1:10" ht="72" outlineLevel="2">
      <c r="A38" s="96" t="s">
        <v>301</v>
      </c>
      <c r="B38" s="90" t="s">
        <v>624</v>
      </c>
      <c r="C38" s="104" t="s">
        <v>243</v>
      </c>
      <c r="D38" s="105" t="s">
        <v>242</v>
      </c>
      <c r="E38" s="100">
        <v>180</v>
      </c>
      <c r="F38" s="106">
        <v>27</v>
      </c>
      <c r="G38" s="107" t="s">
        <v>448</v>
      </c>
      <c r="H38" s="103">
        <f>E38*F38</f>
        <v>4860</v>
      </c>
      <c r="I38" s="106">
        <f>H38*21%</f>
        <v>1020.5999999999999</v>
      </c>
      <c r="J38" s="106">
        <f>H38+I38</f>
        <v>5880.6</v>
      </c>
    </row>
    <row r="39" spans="1:10" ht="48" outlineLevel="2">
      <c r="A39" s="96" t="s">
        <v>301</v>
      </c>
      <c r="B39" s="90" t="s">
        <v>625</v>
      </c>
      <c r="C39" s="104" t="s">
        <v>244</v>
      </c>
      <c r="D39" s="105" t="s">
        <v>242</v>
      </c>
      <c r="E39" s="100">
        <v>120</v>
      </c>
      <c r="F39" s="106">
        <v>27</v>
      </c>
      <c r="G39" s="107" t="s">
        <v>448</v>
      </c>
      <c r="H39" s="103">
        <f>E39*F39</f>
        <v>3240</v>
      </c>
      <c r="I39" s="106">
        <f>H39*21%</f>
        <v>680.4</v>
      </c>
      <c r="J39" s="106">
        <f>H39+I39</f>
        <v>3920.4</v>
      </c>
    </row>
    <row r="40" spans="1:10" ht="84" outlineLevel="2">
      <c r="A40" s="96" t="s">
        <v>301</v>
      </c>
      <c r="B40" s="90" t="s">
        <v>626</v>
      </c>
      <c r="C40" s="104" t="s">
        <v>245</v>
      </c>
      <c r="D40" s="105" t="s">
        <v>242</v>
      </c>
      <c r="E40" s="100">
        <v>600</v>
      </c>
      <c r="F40" s="106">
        <v>27</v>
      </c>
      <c r="G40" s="107" t="s">
        <v>448</v>
      </c>
      <c r="H40" s="103">
        <f>E40*F40</f>
        <v>16200</v>
      </c>
      <c r="I40" s="106">
        <f>H40*21%</f>
        <v>3402</v>
      </c>
      <c r="J40" s="106">
        <f>H40+I40</f>
        <v>19602</v>
      </c>
    </row>
    <row r="41" spans="1:10" ht="72" outlineLevel="2">
      <c r="A41" s="96" t="s">
        <v>301</v>
      </c>
      <c r="B41" s="90" t="s">
        <v>627</v>
      </c>
      <c r="C41" s="104" t="s">
        <v>246</v>
      </c>
      <c r="D41" s="105" t="s">
        <v>242</v>
      </c>
      <c r="E41" s="100">
        <v>450</v>
      </c>
      <c r="F41" s="106">
        <v>27</v>
      </c>
      <c r="G41" s="107" t="s">
        <v>448</v>
      </c>
      <c r="H41" s="103">
        <f>E41*F41</f>
        <v>12150</v>
      </c>
      <c r="I41" s="106">
        <f>H41*21%</f>
        <v>2551.5</v>
      </c>
      <c r="J41" s="106">
        <f>H41+I41</f>
        <v>14701.5</v>
      </c>
    </row>
    <row r="42" spans="1:10" ht="24" outlineLevel="1">
      <c r="A42" s="96" t="s">
        <v>188</v>
      </c>
      <c r="B42" s="90"/>
      <c r="C42" s="104"/>
      <c r="D42" s="105"/>
      <c r="E42" s="100">
        <v>0</v>
      </c>
      <c r="F42" s="106"/>
      <c r="G42" s="107"/>
      <c r="H42" s="103">
        <f>SUBTOTAL(9,H38:H41)</f>
        <v>36450</v>
      </c>
      <c r="I42" s="106">
        <f>SUBTOTAL(9,I38:I41)</f>
        <v>7654.5</v>
      </c>
      <c r="J42" s="106">
        <f>SUBTOTAL(9,J38:J41)</f>
        <v>44104.5</v>
      </c>
    </row>
    <row r="43" spans="1:10" ht="120" outlineLevel="2">
      <c r="A43" s="96" t="s">
        <v>14</v>
      </c>
      <c r="B43" s="90" t="s">
        <v>523</v>
      </c>
      <c r="C43" s="104" t="s">
        <v>792</v>
      </c>
      <c r="D43" s="107" t="s">
        <v>642</v>
      </c>
      <c r="E43" s="100">
        <v>900</v>
      </c>
      <c r="F43" s="106">
        <v>21.1</v>
      </c>
      <c r="G43" s="107" t="s">
        <v>263</v>
      </c>
      <c r="H43" s="103">
        <f>E43*F43</f>
        <v>18990</v>
      </c>
      <c r="I43" s="106">
        <f>H43*21%</f>
        <v>3987.8999999999996</v>
      </c>
      <c r="J43" s="106">
        <f>H43+I43</f>
        <v>22977.9</v>
      </c>
    </row>
    <row r="44" spans="1:10" ht="24" outlineLevel="1">
      <c r="A44" s="96" t="s">
        <v>189</v>
      </c>
      <c r="B44" s="90"/>
      <c r="C44" s="104"/>
      <c r="D44" s="107"/>
      <c r="E44" s="100">
        <v>0</v>
      </c>
      <c r="F44" s="106"/>
      <c r="G44" s="107"/>
      <c r="H44" s="103">
        <f>SUBTOTAL(9,H43:H43)</f>
        <v>18990</v>
      </c>
      <c r="I44" s="106">
        <f>SUBTOTAL(9,I43:I43)</f>
        <v>3987.8999999999996</v>
      </c>
      <c r="J44" s="106">
        <f>SUBTOTAL(9,J43:J43)</f>
        <v>22977.9</v>
      </c>
    </row>
    <row r="45" spans="1:10" ht="48" outlineLevel="2">
      <c r="A45" s="96" t="s">
        <v>299</v>
      </c>
      <c r="B45" s="90" t="s">
        <v>546</v>
      </c>
      <c r="C45" s="104" t="s">
        <v>237</v>
      </c>
      <c r="D45" s="105" t="s">
        <v>238</v>
      </c>
      <c r="E45" s="100">
        <v>600</v>
      </c>
      <c r="F45" s="106">
        <v>7.16</v>
      </c>
      <c r="G45" s="107" t="s">
        <v>239</v>
      </c>
      <c r="H45" s="103">
        <f>E45*F45</f>
        <v>4296</v>
      </c>
      <c r="I45" s="106">
        <f>H45*21%</f>
        <v>902.16</v>
      </c>
      <c r="J45" s="106">
        <f>H45+I45</f>
        <v>5198.16</v>
      </c>
    </row>
    <row r="46" spans="1:10" ht="24" outlineLevel="1">
      <c r="A46" s="96" t="s">
        <v>190</v>
      </c>
      <c r="B46" s="90"/>
      <c r="C46" s="104"/>
      <c r="D46" s="105"/>
      <c r="E46" s="100">
        <v>0</v>
      </c>
      <c r="F46" s="106"/>
      <c r="G46" s="107"/>
      <c r="H46" s="103">
        <f>SUBTOTAL(9,H45:H45)</f>
        <v>4296</v>
      </c>
      <c r="I46" s="106">
        <f>SUBTOTAL(9,I45:I45)</f>
        <v>902.16</v>
      </c>
      <c r="J46" s="106">
        <f>SUBTOTAL(9,J45:J45)</f>
        <v>5198.16</v>
      </c>
    </row>
    <row r="47" spans="1:10" ht="24" outlineLevel="2">
      <c r="A47" s="96" t="s">
        <v>300</v>
      </c>
      <c r="B47" s="90" t="s">
        <v>547</v>
      </c>
      <c r="C47" s="104" t="s">
        <v>240</v>
      </c>
      <c r="D47" s="105" t="s">
        <v>241</v>
      </c>
      <c r="E47" s="100">
        <v>300</v>
      </c>
      <c r="F47" s="106">
        <v>3.74</v>
      </c>
      <c r="G47" s="107" t="s">
        <v>239</v>
      </c>
      <c r="H47" s="103">
        <f>E47*F47</f>
        <v>1122</v>
      </c>
      <c r="I47" s="106">
        <f>H47*21%</f>
        <v>235.62</v>
      </c>
      <c r="J47" s="106">
        <f>H47+I47</f>
        <v>1357.62</v>
      </c>
    </row>
    <row r="48" spans="1:10" ht="24" outlineLevel="1">
      <c r="A48" s="96" t="s">
        <v>191</v>
      </c>
      <c r="B48" s="90"/>
      <c r="C48" s="104"/>
      <c r="D48" s="105"/>
      <c r="E48" s="100">
        <v>0</v>
      </c>
      <c r="F48" s="106"/>
      <c r="G48" s="107"/>
      <c r="H48" s="103">
        <f>SUBTOTAL(9,H47:H47)</f>
        <v>1122</v>
      </c>
      <c r="I48" s="106">
        <f>SUBTOTAL(9,I47:I47)</f>
        <v>235.62</v>
      </c>
      <c r="J48" s="106">
        <f>SUBTOTAL(9,J47:J47)</f>
        <v>1357.62</v>
      </c>
    </row>
    <row r="49" spans="1:10" ht="48" outlineLevel="2">
      <c r="A49" s="96" t="s">
        <v>21</v>
      </c>
      <c r="B49" s="90" t="s">
        <v>528</v>
      </c>
      <c r="C49" s="104" t="s">
        <v>256</v>
      </c>
      <c r="D49" s="105" t="s">
        <v>257</v>
      </c>
      <c r="E49" s="100">
        <v>210</v>
      </c>
      <c r="F49" s="106">
        <v>35.7</v>
      </c>
      <c r="G49" s="107" t="s">
        <v>773</v>
      </c>
      <c r="H49" s="103">
        <f>E49*F49</f>
        <v>7497.000000000001</v>
      </c>
      <c r="I49" s="106">
        <f>H49*21%</f>
        <v>1574.3700000000001</v>
      </c>
      <c r="J49" s="106">
        <f>H49+I49</f>
        <v>9071.37</v>
      </c>
    </row>
    <row r="50" spans="1:10" ht="24" outlineLevel="1">
      <c r="A50" s="96" t="s">
        <v>192</v>
      </c>
      <c r="B50" s="90"/>
      <c r="C50" s="104"/>
      <c r="D50" s="105"/>
      <c r="E50" s="100">
        <v>0</v>
      </c>
      <c r="F50" s="106"/>
      <c r="G50" s="107"/>
      <c r="H50" s="103">
        <f>SUBTOTAL(9,H49:H49)</f>
        <v>7497.000000000001</v>
      </c>
      <c r="I50" s="106">
        <f>SUBTOTAL(9,I49:I49)</f>
        <v>1574.3700000000001</v>
      </c>
      <c r="J50" s="106">
        <f>SUBTOTAL(9,J49:J49)</f>
        <v>9071.37</v>
      </c>
    </row>
    <row r="51" spans="1:10" ht="48" outlineLevel="2">
      <c r="A51" s="96" t="s">
        <v>24</v>
      </c>
      <c r="B51" s="90" t="s">
        <v>530</v>
      </c>
      <c r="C51" s="104" t="s">
        <v>771</v>
      </c>
      <c r="D51" s="105" t="s">
        <v>772</v>
      </c>
      <c r="E51" s="100">
        <v>2400</v>
      </c>
      <c r="F51" s="106">
        <v>3.1</v>
      </c>
      <c r="G51" s="107" t="s">
        <v>773</v>
      </c>
      <c r="H51" s="103">
        <f>E51*F51</f>
        <v>7440</v>
      </c>
      <c r="I51" s="106">
        <f>H51*21%</f>
        <v>1562.3999999999999</v>
      </c>
      <c r="J51" s="106">
        <f>H51+I51</f>
        <v>9002.4</v>
      </c>
    </row>
    <row r="52" spans="1:10" ht="24" outlineLevel="1">
      <c r="A52" s="96" t="s">
        <v>193</v>
      </c>
      <c r="B52" s="90"/>
      <c r="C52" s="104"/>
      <c r="D52" s="105"/>
      <c r="E52" s="100">
        <v>0</v>
      </c>
      <c r="F52" s="106"/>
      <c r="G52" s="107"/>
      <c r="H52" s="103">
        <f>SUBTOTAL(9,H51:H51)</f>
        <v>7440</v>
      </c>
      <c r="I52" s="106">
        <f>SUBTOTAL(9,I51:I51)</f>
        <v>1562.3999999999999</v>
      </c>
      <c r="J52" s="106">
        <f>SUBTOTAL(9,J51:J51)</f>
        <v>9002.4</v>
      </c>
    </row>
    <row r="53" spans="1:10" s="112" customFormat="1" ht="84" outlineLevel="2">
      <c r="A53" s="96" t="s">
        <v>36</v>
      </c>
      <c r="B53" s="90">
        <v>28</v>
      </c>
      <c r="C53" s="104" t="s">
        <v>774</v>
      </c>
      <c r="D53" s="105" t="s">
        <v>713</v>
      </c>
      <c r="E53" s="100">
        <v>630</v>
      </c>
      <c r="F53" s="106">
        <v>17.2</v>
      </c>
      <c r="G53" s="107" t="s">
        <v>773</v>
      </c>
      <c r="H53" s="103">
        <f>E53*F53</f>
        <v>10836</v>
      </c>
      <c r="I53" s="106">
        <f>H53*21%</f>
        <v>2275.56</v>
      </c>
      <c r="J53" s="106">
        <f>H53+I53</f>
        <v>13111.56</v>
      </c>
    </row>
    <row r="54" spans="1:10" s="112" customFormat="1" ht="24" outlineLevel="1">
      <c r="A54" s="96" t="s">
        <v>194</v>
      </c>
      <c r="B54" s="90"/>
      <c r="C54" s="104"/>
      <c r="D54" s="105"/>
      <c r="E54" s="100">
        <v>0</v>
      </c>
      <c r="F54" s="106"/>
      <c r="G54" s="107"/>
      <c r="H54" s="103">
        <f>SUBTOTAL(9,H53:H53)</f>
        <v>10836</v>
      </c>
      <c r="I54" s="106">
        <f>SUBTOTAL(9,I53:I53)</f>
        <v>2275.56</v>
      </c>
      <c r="J54" s="106">
        <f>SUBTOTAL(9,J53:J53)</f>
        <v>13111.56</v>
      </c>
    </row>
    <row r="55" spans="1:10" s="112" customFormat="1" ht="108" outlineLevel="2">
      <c r="A55" s="96" t="s">
        <v>37</v>
      </c>
      <c r="B55" s="90" t="s">
        <v>585</v>
      </c>
      <c r="C55" s="104" t="s">
        <v>775</v>
      </c>
      <c r="D55" s="105" t="s">
        <v>710</v>
      </c>
      <c r="E55" s="100">
        <v>150</v>
      </c>
      <c r="F55" s="106">
        <v>16.2</v>
      </c>
      <c r="G55" s="107" t="s">
        <v>773</v>
      </c>
      <c r="H55" s="103">
        <f>E55*F55</f>
        <v>2430</v>
      </c>
      <c r="I55" s="106">
        <f>H55*21%</f>
        <v>510.29999999999995</v>
      </c>
      <c r="J55" s="106">
        <f>H55+I55</f>
        <v>2940.3</v>
      </c>
    </row>
    <row r="56" spans="1:10" s="112" customFormat="1" ht="84" outlineLevel="2">
      <c r="A56" s="96" t="s">
        <v>37</v>
      </c>
      <c r="B56" s="90" t="s">
        <v>586</v>
      </c>
      <c r="C56" s="104" t="s">
        <v>776</v>
      </c>
      <c r="D56" s="105" t="s">
        <v>715</v>
      </c>
      <c r="E56" s="100">
        <v>150</v>
      </c>
      <c r="F56" s="106">
        <v>19</v>
      </c>
      <c r="G56" s="107" t="s">
        <v>773</v>
      </c>
      <c r="H56" s="103">
        <f>E56*F56</f>
        <v>2850</v>
      </c>
      <c r="I56" s="106">
        <f>H56*21%</f>
        <v>598.5</v>
      </c>
      <c r="J56" s="106">
        <f>H56+I56</f>
        <v>3448.5</v>
      </c>
    </row>
    <row r="57" spans="1:10" s="112" customFormat="1" ht="84" outlineLevel="2">
      <c r="A57" s="96" t="s">
        <v>37</v>
      </c>
      <c r="B57" s="90" t="s">
        <v>587</v>
      </c>
      <c r="C57" s="104" t="s">
        <v>777</v>
      </c>
      <c r="D57" s="105" t="s">
        <v>715</v>
      </c>
      <c r="E57" s="100">
        <v>450</v>
      </c>
      <c r="F57" s="106">
        <v>15.75</v>
      </c>
      <c r="G57" s="107" t="s">
        <v>773</v>
      </c>
      <c r="H57" s="103">
        <f>E57*F57</f>
        <v>7087.5</v>
      </c>
      <c r="I57" s="106">
        <f>H57*21%</f>
        <v>1488.375</v>
      </c>
      <c r="J57" s="106">
        <f>H57+I57</f>
        <v>8575.875</v>
      </c>
    </row>
    <row r="58" spans="1:10" s="112" customFormat="1" ht="24" outlineLevel="1">
      <c r="A58" s="96" t="s">
        <v>195</v>
      </c>
      <c r="B58" s="90"/>
      <c r="C58" s="104"/>
      <c r="D58" s="105"/>
      <c r="E58" s="100">
        <v>0</v>
      </c>
      <c r="F58" s="106"/>
      <c r="G58" s="107"/>
      <c r="H58" s="103">
        <f>SUBTOTAL(9,H55:H57)</f>
        <v>12367.5</v>
      </c>
      <c r="I58" s="106">
        <f>SUBTOTAL(9,I55:I57)</f>
        <v>2597.175</v>
      </c>
      <c r="J58" s="106">
        <f>SUBTOTAL(9,J55:J57)</f>
        <v>14964.675</v>
      </c>
    </row>
    <row r="59" spans="1:10" ht="60" outlineLevel="2">
      <c r="A59" s="96" t="s">
        <v>279</v>
      </c>
      <c r="B59" s="90" t="s">
        <v>535</v>
      </c>
      <c r="C59" s="104" t="s">
        <v>778</v>
      </c>
      <c r="D59" s="105" t="s">
        <v>741</v>
      </c>
      <c r="E59" s="100">
        <v>300</v>
      </c>
      <c r="F59" s="106">
        <v>5.25</v>
      </c>
      <c r="G59" s="107" t="s">
        <v>773</v>
      </c>
      <c r="H59" s="103">
        <f>E59*F59</f>
        <v>1575</v>
      </c>
      <c r="I59" s="106">
        <f>H59*21%</f>
        <v>330.75</v>
      </c>
      <c r="J59" s="106">
        <f>H59+I59</f>
        <v>1905.75</v>
      </c>
    </row>
    <row r="60" spans="1:10" ht="24" outlineLevel="1">
      <c r="A60" s="96" t="s">
        <v>196</v>
      </c>
      <c r="B60" s="90"/>
      <c r="C60" s="104"/>
      <c r="D60" s="105"/>
      <c r="E60" s="100">
        <v>0</v>
      </c>
      <c r="F60" s="106"/>
      <c r="G60" s="107"/>
      <c r="H60" s="103">
        <f>SUBTOTAL(9,H59:H59)</f>
        <v>1575</v>
      </c>
      <c r="I60" s="106">
        <f>SUBTOTAL(9,I59:I59)</f>
        <v>330.75</v>
      </c>
      <c r="J60" s="106">
        <f>SUBTOTAL(9,J59:J59)</f>
        <v>1905.75</v>
      </c>
    </row>
    <row r="61" spans="1:10" ht="48" outlineLevel="2">
      <c r="A61" s="96" t="s">
        <v>281</v>
      </c>
      <c r="B61" s="90" t="s">
        <v>537</v>
      </c>
      <c r="C61" s="104" t="s">
        <v>779</v>
      </c>
      <c r="D61" s="105" t="s">
        <v>745</v>
      </c>
      <c r="E61" s="100">
        <v>210</v>
      </c>
      <c r="F61" s="106">
        <v>9.7</v>
      </c>
      <c r="G61" s="107" t="s">
        <v>773</v>
      </c>
      <c r="H61" s="103">
        <f>E61*F61</f>
        <v>2036.9999999999998</v>
      </c>
      <c r="I61" s="106">
        <f>H61*21%</f>
        <v>427.7699999999999</v>
      </c>
      <c r="J61" s="106">
        <f>H61+I61</f>
        <v>2464.7699999999995</v>
      </c>
    </row>
    <row r="62" spans="1:10" ht="24" outlineLevel="1">
      <c r="A62" s="96" t="s">
        <v>197</v>
      </c>
      <c r="B62" s="90"/>
      <c r="C62" s="104"/>
      <c r="D62" s="105"/>
      <c r="E62" s="100">
        <v>0</v>
      </c>
      <c r="F62" s="106"/>
      <c r="G62" s="107"/>
      <c r="H62" s="103">
        <f>SUBTOTAL(9,H61:H61)</f>
        <v>2036.9999999999998</v>
      </c>
      <c r="I62" s="106">
        <f>SUBTOTAL(9,I61:I61)</f>
        <v>427.7699999999999</v>
      </c>
      <c r="J62" s="106">
        <f>SUBTOTAL(9,J61:J61)</f>
        <v>2464.7699999999995</v>
      </c>
    </row>
    <row r="63" spans="1:10" ht="48" outlineLevel="2">
      <c r="A63" s="96" t="s">
        <v>282</v>
      </c>
      <c r="B63" s="90" t="s">
        <v>600</v>
      </c>
      <c r="C63" s="104" t="s">
        <v>780</v>
      </c>
      <c r="D63" s="105" t="s">
        <v>745</v>
      </c>
      <c r="E63" s="100">
        <v>330</v>
      </c>
      <c r="F63" s="106">
        <v>9.7</v>
      </c>
      <c r="G63" s="107" t="s">
        <v>773</v>
      </c>
      <c r="H63" s="103">
        <f>E63*F63</f>
        <v>3200.9999999999995</v>
      </c>
      <c r="I63" s="106">
        <f>H63*21%</f>
        <v>672.2099999999999</v>
      </c>
      <c r="J63" s="106">
        <f>H63+I63</f>
        <v>3873.2099999999996</v>
      </c>
    </row>
    <row r="64" spans="1:10" ht="48" outlineLevel="2">
      <c r="A64" s="96" t="s">
        <v>282</v>
      </c>
      <c r="B64" s="90" t="s">
        <v>601</v>
      </c>
      <c r="C64" s="104" t="s">
        <v>782</v>
      </c>
      <c r="D64" s="105" t="s">
        <v>747</v>
      </c>
      <c r="E64" s="100">
        <v>300</v>
      </c>
      <c r="F64" s="106">
        <v>22.15</v>
      </c>
      <c r="G64" s="107" t="s">
        <v>773</v>
      </c>
      <c r="H64" s="103">
        <f>E64*F64</f>
        <v>6645</v>
      </c>
      <c r="I64" s="106">
        <f>H64*21%</f>
        <v>1395.45</v>
      </c>
      <c r="J64" s="106">
        <f>H64+I64</f>
        <v>8040.45</v>
      </c>
    </row>
    <row r="65" spans="1:10" ht="108" outlineLevel="2">
      <c r="A65" s="96" t="s">
        <v>282</v>
      </c>
      <c r="B65" s="90" t="s">
        <v>602</v>
      </c>
      <c r="C65" s="104" t="s">
        <v>781</v>
      </c>
      <c r="D65" s="105" t="s">
        <v>330</v>
      </c>
      <c r="E65" s="100">
        <v>600</v>
      </c>
      <c r="F65" s="106">
        <v>9.8</v>
      </c>
      <c r="G65" s="107" t="s">
        <v>773</v>
      </c>
      <c r="H65" s="103">
        <f>E65*F65</f>
        <v>5880</v>
      </c>
      <c r="I65" s="106">
        <f>H65*21%</f>
        <v>1234.8</v>
      </c>
      <c r="J65" s="106">
        <f>H65+I65</f>
        <v>7114.8</v>
      </c>
    </row>
    <row r="66" spans="1:10" ht="24" outlineLevel="1">
      <c r="A66" s="96" t="s">
        <v>198</v>
      </c>
      <c r="B66" s="90"/>
      <c r="C66" s="104"/>
      <c r="D66" s="105"/>
      <c r="E66" s="100">
        <v>0</v>
      </c>
      <c r="F66" s="106"/>
      <c r="G66" s="107"/>
      <c r="H66" s="103">
        <f>SUBTOTAL(9,H63:H65)</f>
        <v>15726</v>
      </c>
      <c r="I66" s="106">
        <f>SUBTOTAL(9,I63:I65)</f>
        <v>3302.46</v>
      </c>
      <c r="J66" s="106">
        <f>SUBTOTAL(9,J63:J65)</f>
        <v>19028.46</v>
      </c>
    </row>
    <row r="67" spans="1:10" ht="132" outlineLevel="2">
      <c r="A67" s="96" t="s">
        <v>284</v>
      </c>
      <c r="B67" s="90" t="s">
        <v>605</v>
      </c>
      <c r="C67" s="104" t="s">
        <v>783</v>
      </c>
      <c r="D67" s="105" t="s">
        <v>753</v>
      </c>
      <c r="E67" s="100">
        <v>150</v>
      </c>
      <c r="F67" s="106">
        <v>100</v>
      </c>
      <c r="G67" s="107" t="s">
        <v>773</v>
      </c>
      <c r="H67" s="103">
        <f>E67*F67</f>
        <v>15000</v>
      </c>
      <c r="I67" s="106">
        <f>H67*21%</f>
        <v>3150</v>
      </c>
      <c r="J67" s="106">
        <f>H67+I67</f>
        <v>18150</v>
      </c>
    </row>
    <row r="68" spans="1:10" ht="108" outlineLevel="2">
      <c r="A68" s="96" t="s">
        <v>284</v>
      </c>
      <c r="B68" s="90" t="s">
        <v>606</v>
      </c>
      <c r="C68" s="104" t="s">
        <v>784</v>
      </c>
      <c r="D68" s="105" t="s">
        <v>785</v>
      </c>
      <c r="E68" s="100">
        <v>150</v>
      </c>
      <c r="F68" s="106">
        <v>82.5</v>
      </c>
      <c r="G68" s="107" t="s">
        <v>773</v>
      </c>
      <c r="H68" s="103">
        <f>E68*F68</f>
        <v>12375</v>
      </c>
      <c r="I68" s="106">
        <f>H68*21%</f>
        <v>2598.75</v>
      </c>
      <c r="J68" s="106">
        <f>H68+I68</f>
        <v>14973.75</v>
      </c>
    </row>
    <row r="69" spans="1:10" ht="120" outlineLevel="2">
      <c r="A69" s="96" t="s">
        <v>284</v>
      </c>
      <c r="B69" s="90" t="s">
        <v>607</v>
      </c>
      <c r="C69" s="104" t="s">
        <v>786</v>
      </c>
      <c r="D69" s="105" t="s">
        <v>751</v>
      </c>
      <c r="E69" s="100">
        <v>30</v>
      </c>
      <c r="F69" s="106">
        <v>55.2</v>
      </c>
      <c r="G69" s="107" t="s">
        <v>773</v>
      </c>
      <c r="H69" s="103">
        <f>E69*F69</f>
        <v>1656</v>
      </c>
      <c r="I69" s="106">
        <f>H69*21%</f>
        <v>347.76</v>
      </c>
      <c r="J69" s="106">
        <f>H69+I69</f>
        <v>2003.76</v>
      </c>
    </row>
    <row r="70" spans="1:10" ht="48" outlineLevel="2">
      <c r="A70" s="96" t="s">
        <v>284</v>
      </c>
      <c r="B70" s="90" t="s">
        <v>608</v>
      </c>
      <c r="C70" s="104" t="s">
        <v>787</v>
      </c>
      <c r="D70" s="105" t="s">
        <v>751</v>
      </c>
      <c r="E70" s="100">
        <v>60</v>
      </c>
      <c r="F70" s="106">
        <v>55.2</v>
      </c>
      <c r="G70" s="107" t="s">
        <v>773</v>
      </c>
      <c r="H70" s="103">
        <f>E70*F70</f>
        <v>3312</v>
      </c>
      <c r="I70" s="106">
        <f>H70*21%</f>
        <v>695.52</v>
      </c>
      <c r="J70" s="106">
        <f>H70+I70</f>
        <v>4007.52</v>
      </c>
    </row>
    <row r="71" spans="1:10" ht="24" outlineLevel="1">
      <c r="A71" s="96" t="s">
        <v>199</v>
      </c>
      <c r="B71" s="90"/>
      <c r="C71" s="104"/>
      <c r="D71" s="105"/>
      <c r="E71" s="100">
        <v>0</v>
      </c>
      <c r="F71" s="106"/>
      <c r="G71" s="107"/>
      <c r="H71" s="103">
        <f>SUBTOTAL(9,H67:H70)</f>
        <v>32343</v>
      </c>
      <c r="I71" s="106">
        <f>SUBTOTAL(9,I67:I70)</f>
        <v>6792.030000000001</v>
      </c>
      <c r="J71" s="106">
        <f>SUBTOTAL(9,J67:J70)</f>
        <v>39135.03</v>
      </c>
    </row>
    <row r="72" spans="1:10" ht="60" outlineLevel="2">
      <c r="A72" s="96" t="s">
        <v>285</v>
      </c>
      <c r="B72" s="90" t="s">
        <v>609</v>
      </c>
      <c r="C72" s="104" t="s">
        <v>788</v>
      </c>
      <c r="D72" s="105" t="s">
        <v>753</v>
      </c>
      <c r="E72" s="100">
        <v>900</v>
      </c>
      <c r="F72" s="106">
        <v>37.45</v>
      </c>
      <c r="G72" s="107" t="s">
        <v>773</v>
      </c>
      <c r="H72" s="103">
        <f>E72*F72</f>
        <v>33705</v>
      </c>
      <c r="I72" s="106">
        <f>H72*21%</f>
        <v>7078.05</v>
      </c>
      <c r="J72" s="106">
        <f>H72+I72</f>
        <v>40783.05</v>
      </c>
    </row>
    <row r="73" spans="1:10" ht="84" outlineLevel="2">
      <c r="A73" s="96" t="s">
        <v>285</v>
      </c>
      <c r="B73" s="90" t="s">
        <v>610</v>
      </c>
      <c r="C73" s="104" t="s">
        <v>789</v>
      </c>
      <c r="D73" s="105" t="s">
        <v>753</v>
      </c>
      <c r="E73" s="100">
        <v>600</v>
      </c>
      <c r="F73" s="106">
        <v>65.25</v>
      </c>
      <c r="G73" s="107" t="s">
        <v>773</v>
      </c>
      <c r="H73" s="103">
        <f>E73*F73</f>
        <v>39150</v>
      </c>
      <c r="I73" s="106">
        <f>H73*21%</f>
        <v>8221.5</v>
      </c>
      <c r="J73" s="106">
        <f>H73+I73</f>
        <v>47371.5</v>
      </c>
    </row>
    <row r="74" spans="1:10" ht="120" outlineLevel="2">
      <c r="A74" s="96" t="s">
        <v>285</v>
      </c>
      <c r="B74" s="90" t="s">
        <v>611</v>
      </c>
      <c r="C74" s="104" t="s">
        <v>65</v>
      </c>
      <c r="D74" s="105" t="s">
        <v>791</v>
      </c>
      <c r="E74" s="100">
        <v>1200</v>
      </c>
      <c r="F74" s="106">
        <v>112.9</v>
      </c>
      <c r="G74" s="107" t="s">
        <v>773</v>
      </c>
      <c r="H74" s="103">
        <f>E74*F74</f>
        <v>135480</v>
      </c>
      <c r="I74" s="106">
        <f>H74*21%</f>
        <v>28450.8</v>
      </c>
      <c r="J74" s="106">
        <f>H74+I74</f>
        <v>163930.8</v>
      </c>
    </row>
    <row r="75" spans="1:10" ht="24" outlineLevel="1">
      <c r="A75" s="96" t="s">
        <v>200</v>
      </c>
      <c r="B75" s="90"/>
      <c r="C75" s="104"/>
      <c r="D75" s="105"/>
      <c r="E75" s="100">
        <v>0</v>
      </c>
      <c r="F75" s="106"/>
      <c r="G75" s="107"/>
      <c r="H75" s="103">
        <f>SUBTOTAL(9,H72:H74)</f>
        <v>208335</v>
      </c>
      <c r="I75" s="106">
        <f>SUBTOTAL(9,I72:I74)</f>
        <v>43750.35</v>
      </c>
      <c r="J75" s="106">
        <f>SUBTOTAL(9,J72:J74)</f>
        <v>252085.34999999998</v>
      </c>
    </row>
    <row r="76" spans="1:10" ht="120" outlineLevel="2">
      <c r="A76" s="96" t="s">
        <v>286</v>
      </c>
      <c r="B76" s="90">
        <v>45</v>
      </c>
      <c r="C76" s="104" t="s">
        <v>111</v>
      </c>
      <c r="D76" s="105" t="s">
        <v>751</v>
      </c>
      <c r="E76" s="100">
        <v>300</v>
      </c>
      <c r="F76" s="106">
        <v>69</v>
      </c>
      <c r="G76" s="107" t="s">
        <v>773</v>
      </c>
      <c r="H76" s="103">
        <f>E76*F76</f>
        <v>20700</v>
      </c>
      <c r="I76" s="106">
        <f>H76*21%</f>
        <v>4347</v>
      </c>
      <c r="J76" s="106">
        <f>H76+I76</f>
        <v>25047</v>
      </c>
    </row>
    <row r="77" spans="1:10" ht="24" outlineLevel="1">
      <c r="A77" s="96" t="s">
        <v>201</v>
      </c>
      <c r="B77" s="90"/>
      <c r="C77" s="104"/>
      <c r="D77" s="105"/>
      <c r="E77" s="100">
        <v>0</v>
      </c>
      <c r="F77" s="106"/>
      <c r="G77" s="107"/>
      <c r="H77" s="103">
        <f>SUBTOTAL(9,H76:H76)</f>
        <v>20700</v>
      </c>
      <c r="I77" s="106">
        <f>SUBTOTAL(9,I76:I76)</f>
        <v>4347</v>
      </c>
      <c r="J77" s="106">
        <f>SUBTOTAL(9,J76:J76)</f>
        <v>25047</v>
      </c>
    </row>
    <row r="78" spans="1:10" ht="72" outlineLevel="2">
      <c r="A78" s="96" t="s">
        <v>287</v>
      </c>
      <c r="B78" s="90" t="s">
        <v>538</v>
      </c>
      <c r="C78" s="104" t="s">
        <v>148</v>
      </c>
      <c r="D78" s="105" t="s">
        <v>149</v>
      </c>
      <c r="E78" s="100">
        <v>300</v>
      </c>
      <c r="F78" s="106">
        <v>10.2</v>
      </c>
      <c r="G78" s="107" t="s">
        <v>773</v>
      </c>
      <c r="H78" s="103">
        <f>E78*F78</f>
        <v>3060</v>
      </c>
      <c r="I78" s="106">
        <f>H78*21%</f>
        <v>642.6</v>
      </c>
      <c r="J78" s="106">
        <f>H78+I78</f>
        <v>3702.6</v>
      </c>
    </row>
    <row r="79" spans="1:10" ht="24" outlineLevel="1">
      <c r="A79" s="96" t="s">
        <v>202</v>
      </c>
      <c r="B79" s="90"/>
      <c r="C79" s="104"/>
      <c r="D79" s="105"/>
      <c r="E79" s="100">
        <v>0</v>
      </c>
      <c r="F79" s="106"/>
      <c r="G79" s="107"/>
      <c r="H79" s="103">
        <f>SUBTOTAL(9,H78:H78)</f>
        <v>3060</v>
      </c>
      <c r="I79" s="106">
        <f>SUBTOTAL(9,I78:I78)</f>
        <v>642.6</v>
      </c>
      <c r="J79" s="106">
        <f>SUBTOTAL(9,J78:J78)</f>
        <v>3702.6</v>
      </c>
    </row>
    <row r="80" spans="1:10" ht="84" outlineLevel="2">
      <c r="A80" s="96" t="s">
        <v>289</v>
      </c>
      <c r="B80" s="90" t="s">
        <v>539</v>
      </c>
      <c r="C80" s="104" t="s">
        <v>150</v>
      </c>
      <c r="D80" s="105" t="s">
        <v>428</v>
      </c>
      <c r="E80" s="100">
        <v>90</v>
      </c>
      <c r="F80" s="106">
        <v>175</v>
      </c>
      <c r="G80" s="107" t="s">
        <v>773</v>
      </c>
      <c r="H80" s="103">
        <f>E80*F80</f>
        <v>15750</v>
      </c>
      <c r="I80" s="106">
        <f>H80*21%</f>
        <v>3307.5</v>
      </c>
      <c r="J80" s="106">
        <f>H80+I80</f>
        <v>19057.5</v>
      </c>
    </row>
    <row r="81" spans="1:10" ht="24" outlineLevel="1">
      <c r="A81" s="96" t="s">
        <v>203</v>
      </c>
      <c r="B81" s="90"/>
      <c r="C81" s="104"/>
      <c r="D81" s="105"/>
      <c r="E81" s="100">
        <v>0</v>
      </c>
      <c r="F81" s="106"/>
      <c r="G81" s="107"/>
      <c r="H81" s="103">
        <f>SUBTOTAL(9,H80:H80)</f>
        <v>15750</v>
      </c>
      <c r="I81" s="106">
        <f>SUBTOTAL(9,I80:I80)</f>
        <v>3307.5</v>
      </c>
      <c r="J81" s="106">
        <f>SUBTOTAL(9,J80:J80)</f>
        <v>19057.5</v>
      </c>
    </row>
    <row r="82" spans="1:10" ht="72" outlineLevel="2">
      <c r="A82" s="96" t="s">
        <v>293</v>
      </c>
      <c r="B82" s="90" t="s">
        <v>541</v>
      </c>
      <c r="C82" s="104" t="s">
        <v>151</v>
      </c>
      <c r="D82" s="105" t="s">
        <v>326</v>
      </c>
      <c r="E82" s="100">
        <v>150</v>
      </c>
      <c r="F82" s="106">
        <v>31.8</v>
      </c>
      <c r="G82" s="107" t="s">
        <v>773</v>
      </c>
      <c r="H82" s="103">
        <f>E82*F82</f>
        <v>4770</v>
      </c>
      <c r="I82" s="106">
        <f>H82*21%</f>
        <v>1001.6999999999999</v>
      </c>
      <c r="J82" s="106">
        <f>H82+I82</f>
        <v>5771.7</v>
      </c>
    </row>
    <row r="83" spans="1:10" ht="24" outlineLevel="1">
      <c r="A83" s="96" t="s">
        <v>204</v>
      </c>
      <c r="B83" s="90"/>
      <c r="C83" s="104"/>
      <c r="D83" s="105"/>
      <c r="E83" s="100">
        <v>0</v>
      </c>
      <c r="F83" s="106"/>
      <c r="G83" s="113"/>
      <c r="H83" s="103">
        <f>SUBTOTAL(9,H82:H82)</f>
        <v>4770</v>
      </c>
      <c r="I83" s="106">
        <f>SUBTOTAL(9,I82:I82)</f>
        <v>1001.6999999999999</v>
      </c>
      <c r="J83" s="106">
        <f>SUBTOTAL(9,J82:J82)</f>
        <v>5771.7</v>
      </c>
    </row>
    <row r="84" spans="1:10" ht="120" outlineLevel="2">
      <c r="A84" s="96" t="s">
        <v>294</v>
      </c>
      <c r="B84" s="90" t="s">
        <v>619</v>
      </c>
      <c r="C84" s="104" t="s">
        <v>119</v>
      </c>
      <c r="D84" s="105" t="s">
        <v>326</v>
      </c>
      <c r="E84" s="100">
        <v>150</v>
      </c>
      <c r="F84" s="106">
        <v>34.5</v>
      </c>
      <c r="G84" s="114" t="s">
        <v>773</v>
      </c>
      <c r="H84" s="103">
        <f>E84*F84</f>
        <v>5175</v>
      </c>
      <c r="I84" s="106">
        <f>H84*21%</f>
        <v>1086.75</v>
      </c>
      <c r="J84" s="106">
        <f>H84+I84</f>
        <v>6261.75</v>
      </c>
    </row>
    <row r="85" spans="1:10" ht="132" outlineLevel="2">
      <c r="A85" s="96" t="s">
        <v>294</v>
      </c>
      <c r="B85" s="90" t="s">
        <v>620</v>
      </c>
      <c r="C85" s="104" t="s">
        <v>120</v>
      </c>
      <c r="D85" s="105" t="s">
        <v>326</v>
      </c>
      <c r="E85" s="100">
        <v>150</v>
      </c>
      <c r="F85" s="106">
        <v>34.5</v>
      </c>
      <c r="G85" s="107" t="s">
        <v>773</v>
      </c>
      <c r="H85" s="103">
        <f>E85*F85</f>
        <v>5175</v>
      </c>
      <c r="I85" s="106">
        <f>H85*21%</f>
        <v>1086.75</v>
      </c>
      <c r="J85" s="106">
        <f>H85+I85</f>
        <v>6261.75</v>
      </c>
    </row>
    <row r="86" spans="1:10" ht="132" outlineLevel="2">
      <c r="A86" s="96" t="s">
        <v>294</v>
      </c>
      <c r="B86" s="90" t="s">
        <v>621</v>
      </c>
      <c r="C86" s="104" t="s">
        <v>121</v>
      </c>
      <c r="D86" s="105" t="s">
        <v>326</v>
      </c>
      <c r="E86" s="100">
        <v>600</v>
      </c>
      <c r="F86" s="106">
        <v>63</v>
      </c>
      <c r="G86" s="107" t="s">
        <v>773</v>
      </c>
      <c r="H86" s="103">
        <f>E86*F86</f>
        <v>37800</v>
      </c>
      <c r="I86" s="106">
        <f>H86*21%</f>
        <v>7938</v>
      </c>
      <c r="J86" s="106">
        <f>H86+I86</f>
        <v>45738</v>
      </c>
    </row>
    <row r="87" spans="1:10" ht="132" outlineLevel="2">
      <c r="A87" s="96" t="s">
        <v>294</v>
      </c>
      <c r="B87" s="90" t="s">
        <v>622</v>
      </c>
      <c r="C87" s="104" t="s">
        <v>122</v>
      </c>
      <c r="D87" s="105" t="s">
        <v>155</v>
      </c>
      <c r="E87" s="100">
        <v>600</v>
      </c>
      <c r="F87" s="106">
        <v>50.2</v>
      </c>
      <c r="G87" s="107" t="s">
        <v>773</v>
      </c>
      <c r="H87" s="103">
        <f>E87*F87</f>
        <v>30120</v>
      </c>
      <c r="I87" s="106">
        <f>H87*21%</f>
        <v>6325.2</v>
      </c>
      <c r="J87" s="106">
        <f>H87+I87</f>
        <v>36445.2</v>
      </c>
    </row>
    <row r="88" spans="1:10" ht="120" outlineLevel="2">
      <c r="A88" s="96" t="s">
        <v>294</v>
      </c>
      <c r="B88" s="90" t="s">
        <v>623</v>
      </c>
      <c r="C88" s="104" t="s">
        <v>157</v>
      </c>
      <c r="D88" s="105" t="s">
        <v>326</v>
      </c>
      <c r="E88" s="100">
        <v>150</v>
      </c>
      <c r="F88" s="106">
        <v>42.5</v>
      </c>
      <c r="G88" s="107" t="s">
        <v>773</v>
      </c>
      <c r="H88" s="103">
        <f>E88*F88</f>
        <v>6375</v>
      </c>
      <c r="I88" s="106">
        <f>H88*21%</f>
        <v>1338.75</v>
      </c>
      <c r="J88" s="106">
        <f>H88+I88</f>
        <v>7713.75</v>
      </c>
    </row>
    <row r="89" spans="1:10" ht="24" outlineLevel="1">
      <c r="A89" s="96" t="s">
        <v>205</v>
      </c>
      <c r="B89" s="90"/>
      <c r="C89" s="104"/>
      <c r="D89" s="105"/>
      <c r="E89" s="100">
        <v>0</v>
      </c>
      <c r="F89" s="106"/>
      <c r="G89" s="107"/>
      <c r="H89" s="103">
        <f>SUBTOTAL(9,H84:H88)</f>
        <v>84645</v>
      </c>
      <c r="I89" s="106">
        <f>SUBTOTAL(9,I84:I88)</f>
        <v>17775.45</v>
      </c>
      <c r="J89" s="106">
        <f>SUBTOTAL(9,J84:J88)</f>
        <v>102420.45</v>
      </c>
    </row>
    <row r="90" spans="1:10" ht="48" outlineLevel="2">
      <c r="A90" s="96" t="s">
        <v>295</v>
      </c>
      <c r="B90" s="90" t="s">
        <v>542</v>
      </c>
      <c r="C90" s="104" t="s">
        <v>158</v>
      </c>
      <c r="D90" s="105" t="s">
        <v>159</v>
      </c>
      <c r="E90" s="100">
        <v>450</v>
      </c>
      <c r="F90" s="106">
        <v>10.5</v>
      </c>
      <c r="G90" s="107" t="s">
        <v>773</v>
      </c>
      <c r="H90" s="103">
        <f>E90*F90</f>
        <v>4725</v>
      </c>
      <c r="I90" s="106">
        <f>H90*21%</f>
        <v>992.25</v>
      </c>
      <c r="J90" s="106">
        <f>H90+I90</f>
        <v>5717.25</v>
      </c>
    </row>
    <row r="91" spans="1:10" ht="24" outlineLevel="1">
      <c r="A91" s="96" t="s">
        <v>206</v>
      </c>
      <c r="B91" s="90"/>
      <c r="C91" s="104"/>
      <c r="D91" s="105"/>
      <c r="E91" s="100">
        <v>0</v>
      </c>
      <c r="F91" s="106"/>
      <c r="G91" s="107"/>
      <c r="H91" s="103">
        <f>SUBTOTAL(9,H90:H90)</f>
        <v>4725</v>
      </c>
      <c r="I91" s="106">
        <f>SUBTOTAL(9,I90:I90)</f>
        <v>992.25</v>
      </c>
      <c r="J91" s="106">
        <f>SUBTOTAL(9,J90:J90)</f>
        <v>5717.25</v>
      </c>
    </row>
    <row r="92" spans="1:10" ht="108" outlineLevel="2">
      <c r="A92" s="96" t="s">
        <v>305</v>
      </c>
      <c r="B92" s="90" t="s">
        <v>628</v>
      </c>
      <c r="C92" s="104" t="s">
        <v>160</v>
      </c>
      <c r="D92" s="105" t="s">
        <v>161</v>
      </c>
      <c r="E92" s="100">
        <v>300</v>
      </c>
      <c r="F92" s="106">
        <v>285</v>
      </c>
      <c r="G92" s="107" t="s">
        <v>773</v>
      </c>
      <c r="H92" s="103">
        <f>E92*F92</f>
        <v>85500</v>
      </c>
      <c r="I92" s="106">
        <f>H92*21%</f>
        <v>17955</v>
      </c>
      <c r="J92" s="106">
        <f>H92+I92</f>
        <v>103455</v>
      </c>
    </row>
    <row r="93" spans="1:10" ht="84" outlineLevel="2">
      <c r="A93" s="96" t="s">
        <v>305</v>
      </c>
      <c r="B93" s="90" t="s">
        <v>629</v>
      </c>
      <c r="C93" s="104" t="s">
        <v>162</v>
      </c>
      <c r="D93" s="105" t="s">
        <v>503</v>
      </c>
      <c r="E93" s="100">
        <v>300</v>
      </c>
      <c r="F93" s="106">
        <v>90</v>
      </c>
      <c r="G93" s="107" t="s">
        <v>773</v>
      </c>
      <c r="H93" s="103">
        <f>E93*F93</f>
        <v>27000</v>
      </c>
      <c r="I93" s="106">
        <f>H93*21%</f>
        <v>5670</v>
      </c>
      <c r="J93" s="106">
        <f>H93+I93</f>
        <v>32670</v>
      </c>
    </row>
    <row r="94" spans="1:10" ht="72" outlineLevel="2">
      <c r="A94" s="96" t="s">
        <v>305</v>
      </c>
      <c r="B94" s="90" t="s">
        <v>630</v>
      </c>
      <c r="C94" s="104" t="s">
        <v>163</v>
      </c>
      <c r="D94" s="105" t="s">
        <v>503</v>
      </c>
      <c r="E94" s="100">
        <v>60</v>
      </c>
      <c r="F94" s="106">
        <v>250</v>
      </c>
      <c r="G94" s="107" t="s">
        <v>773</v>
      </c>
      <c r="H94" s="103">
        <f>E94*F94</f>
        <v>15000</v>
      </c>
      <c r="I94" s="106">
        <f>H94*21%</f>
        <v>3150</v>
      </c>
      <c r="J94" s="106">
        <f>H94+I94</f>
        <v>18150</v>
      </c>
    </row>
    <row r="95" spans="1:10" ht="24" outlineLevel="1">
      <c r="A95" s="96" t="s">
        <v>207</v>
      </c>
      <c r="B95" s="90"/>
      <c r="C95" s="104"/>
      <c r="D95" s="105"/>
      <c r="E95" s="100">
        <v>0</v>
      </c>
      <c r="F95" s="106"/>
      <c r="G95" s="107"/>
      <c r="H95" s="103">
        <f>SUBTOTAL(9,H92:H94)</f>
        <v>127500</v>
      </c>
      <c r="I95" s="106">
        <f>SUBTOTAL(9,I92:I94)</f>
        <v>26775</v>
      </c>
      <c r="J95" s="106">
        <f>SUBTOTAL(9,J92:J94)</f>
        <v>154275</v>
      </c>
    </row>
    <row r="96" spans="1:10" ht="108" outlineLevel="2">
      <c r="A96" s="96" t="s">
        <v>18</v>
      </c>
      <c r="B96" s="90" t="s">
        <v>526</v>
      </c>
      <c r="C96" s="104" t="s">
        <v>463</v>
      </c>
      <c r="D96" s="105" t="s">
        <v>464</v>
      </c>
      <c r="E96" s="100">
        <v>300</v>
      </c>
      <c r="F96" s="106">
        <v>2.66</v>
      </c>
      <c r="G96" s="107" t="s">
        <v>466</v>
      </c>
      <c r="H96" s="103">
        <f>E96*F96</f>
        <v>798</v>
      </c>
      <c r="I96" s="106">
        <f>H96*21%</f>
        <v>167.57999999999998</v>
      </c>
      <c r="J96" s="106">
        <f>H96+I96</f>
        <v>965.5799999999999</v>
      </c>
    </row>
    <row r="97" spans="1:10" ht="24" outlineLevel="1">
      <c r="A97" s="96" t="s">
        <v>208</v>
      </c>
      <c r="B97" s="90"/>
      <c r="C97" s="104"/>
      <c r="D97" s="105"/>
      <c r="E97" s="100">
        <v>0</v>
      </c>
      <c r="F97" s="106"/>
      <c r="G97" s="107"/>
      <c r="H97" s="103">
        <f>SUBTOTAL(9,H96:H96)</f>
        <v>798</v>
      </c>
      <c r="I97" s="106">
        <f>SUBTOTAL(9,I96:I96)</f>
        <v>167.57999999999998</v>
      </c>
      <c r="J97" s="106">
        <f>SUBTOTAL(9,J96:J96)</f>
        <v>965.5799999999999</v>
      </c>
    </row>
    <row r="98" spans="1:10" ht="132" outlineLevel="2">
      <c r="A98" s="96" t="s">
        <v>28</v>
      </c>
      <c r="B98" s="90" t="s">
        <v>531</v>
      </c>
      <c r="C98" s="104" t="s">
        <v>11</v>
      </c>
      <c r="D98" s="105" t="s">
        <v>697</v>
      </c>
      <c r="E98" s="100">
        <v>450</v>
      </c>
      <c r="F98" s="106">
        <v>8.27</v>
      </c>
      <c r="G98" s="107" t="s">
        <v>466</v>
      </c>
      <c r="H98" s="103">
        <f>E98*F98</f>
        <v>3721.5</v>
      </c>
      <c r="I98" s="106">
        <f>H98*21%</f>
        <v>781.515</v>
      </c>
      <c r="J98" s="106">
        <f>H98+I98</f>
        <v>4503.015</v>
      </c>
    </row>
    <row r="99" spans="1:10" ht="24" outlineLevel="1">
      <c r="A99" s="96" t="s">
        <v>209</v>
      </c>
      <c r="B99" s="90"/>
      <c r="C99" s="104"/>
      <c r="D99" s="105"/>
      <c r="E99" s="100">
        <v>0</v>
      </c>
      <c r="F99" s="106"/>
      <c r="G99" s="107"/>
      <c r="H99" s="103">
        <f>SUBTOTAL(9,H98:H98)</f>
        <v>3721.5</v>
      </c>
      <c r="I99" s="106">
        <f>SUBTOTAL(9,I98:I98)</f>
        <v>781.515</v>
      </c>
      <c r="J99" s="106">
        <f>SUBTOTAL(9,J98:J98)</f>
        <v>4503.015</v>
      </c>
    </row>
    <row r="100" spans="1:10" ht="120" outlineLevel="2">
      <c r="A100" s="96" t="s">
        <v>29</v>
      </c>
      <c r="B100" s="90" t="s">
        <v>532</v>
      </c>
      <c r="C100" s="104" t="s">
        <v>12</v>
      </c>
      <c r="D100" s="105" t="s">
        <v>699</v>
      </c>
      <c r="E100" s="100">
        <v>600</v>
      </c>
      <c r="F100" s="106">
        <v>5.61</v>
      </c>
      <c r="G100" s="107" t="s">
        <v>466</v>
      </c>
      <c r="H100" s="103">
        <f>E100*F100</f>
        <v>3366</v>
      </c>
      <c r="I100" s="106">
        <f>H100*21%</f>
        <v>706.86</v>
      </c>
      <c r="J100" s="106">
        <f>H100+I100</f>
        <v>4072.86</v>
      </c>
    </row>
    <row r="101" spans="1:10" ht="24" outlineLevel="1">
      <c r="A101" s="96" t="s">
        <v>210</v>
      </c>
      <c r="B101" s="90"/>
      <c r="C101" s="104"/>
      <c r="D101" s="105"/>
      <c r="E101" s="100">
        <v>0</v>
      </c>
      <c r="F101" s="106"/>
      <c r="G101" s="107"/>
      <c r="H101" s="103">
        <f>SUBTOTAL(9,H100:H100)</f>
        <v>3366</v>
      </c>
      <c r="I101" s="106">
        <f>SUBTOTAL(9,I100:I100)</f>
        <v>706.86</v>
      </c>
      <c r="J101" s="106">
        <f>SUBTOTAL(9,J100:J100)</f>
        <v>4072.86</v>
      </c>
    </row>
    <row r="102" spans="1:10" ht="84" outlineLevel="2">
      <c r="A102" s="96" t="s">
        <v>30</v>
      </c>
      <c r="B102" s="90" t="s">
        <v>533</v>
      </c>
      <c r="C102" s="104" t="s">
        <v>468</v>
      </c>
      <c r="D102" s="105" t="s">
        <v>701</v>
      </c>
      <c r="E102" s="100">
        <v>60</v>
      </c>
      <c r="F102" s="106">
        <v>7.41</v>
      </c>
      <c r="G102" s="107" t="s">
        <v>466</v>
      </c>
      <c r="H102" s="103">
        <f>E102*F102</f>
        <v>444.6</v>
      </c>
      <c r="I102" s="106">
        <f>H102*21%</f>
        <v>93.366</v>
      </c>
      <c r="J102" s="106">
        <f>H102+I102</f>
        <v>537.966</v>
      </c>
    </row>
    <row r="103" spans="1:10" ht="24" outlineLevel="1">
      <c r="A103" s="96" t="s">
        <v>211</v>
      </c>
      <c r="B103" s="90"/>
      <c r="C103" s="104"/>
      <c r="D103" s="105"/>
      <c r="E103" s="100">
        <v>0</v>
      </c>
      <c r="F103" s="106"/>
      <c r="G103" s="107"/>
      <c r="H103" s="103">
        <f>SUBTOTAL(9,H102:H102)</f>
        <v>444.6</v>
      </c>
      <c r="I103" s="106">
        <f>SUBTOTAL(9,I102:I102)</f>
        <v>93.366</v>
      </c>
      <c r="J103" s="106">
        <f>SUBTOTAL(9,J102:J102)</f>
        <v>537.966</v>
      </c>
    </row>
    <row r="104" spans="1:10" ht="48" outlineLevel="2">
      <c r="A104" s="96" t="s">
        <v>31</v>
      </c>
      <c r="B104" s="90" t="s">
        <v>569</v>
      </c>
      <c r="C104" s="104" t="s">
        <v>469</v>
      </c>
      <c r="D104" s="105" t="s">
        <v>703</v>
      </c>
      <c r="E104" s="100">
        <v>90</v>
      </c>
      <c r="F104" s="106">
        <v>8.27</v>
      </c>
      <c r="G104" s="107" t="s">
        <v>466</v>
      </c>
      <c r="H104" s="103">
        <f>E104*F104</f>
        <v>744.3</v>
      </c>
      <c r="I104" s="106">
        <f>H104*21%</f>
        <v>156.303</v>
      </c>
      <c r="J104" s="106">
        <f>H104+I104</f>
        <v>900.603</v>
      </c>
    </row>
    <row r="105" spans="1:10" ht="120" outlineLevel="2">
      <c r="A105" s="96" t="s">
        <v>31</v>
      </c>
      <c r="B105" s="90" t="s">
        <v>570</v>
      </c>
      <c r="C105" s="104" t="s">
        <v>13</v>
      </c>
      <c r="D105" s="105" t="s">
        <v>703</v>
      </c>
      <c r="E105" s="100">
        <v>600</v>
      </c>
      <c r="F105" s="106">
        <v>8.27</v>
      </c>
      <c r="G105" s="107" t="s">
        <v>466</v>
      </c>
      <c r="H105" s="103">
        <f>E105*F105</f>
        <v>4962</v>
      </c>
      <c r="I105" s="106">
        <f>H105*21%</f>
        <v>1042.02</v>
      </c>
      <c r="J105" s="106">
        <f>H105+I105</f>
        <v>6004.02</v>
      </c>
    </row>
    <row r="106" spans="1:10" ht="24" outlineLevel="1">
      <c r="A106" s="96" t="s">
        <v>212</v>
      </c>
      <c r="B106" s="90"/>
      <c r="C106" s="104"/>
      <c r="D106" s="105"/>
      <c r="E106" s="100">
        <v>0</v>
      </c>
      <c r="F106" s="106"/>
      <c r="G106" s="107"/>
      <c r="H106" s="103">
        <f>SUBTOTAL(9,H104:H105)</f>
        <v>5706.3</v>
      </c>
      <c r="I106" s="106">
        <f>SUBTOTAL(9,I104:I105)</f>
        <v>1198.3229999999999</v>
      </c>
      <c r="J106" s="106">
        <f>SUBTOTAL(9,J104:J105)</f>
        <v>6904.6230000000005</v>
      </c>
    </row>
    <row r="107" spans="1:10" ht="60" outlineLevel="2">
      <c r="A107" s="96" t="s">
        <v>33</v>
      </c>
      <c r="B107" s="90" t="s">
        <v>571</v>
      </c>
      <c r="C107" s="104" t="s">
        <v>471</v>
      </c>
      <c r="D107" s="105" t="s">
        <v>707</v>
      </c>
      <c r="E107" s="100">
        <v>12300</v>
      </c>
      <c r="F107" s="106">
        <v>0.11</v>
      </c>
      <c r="G107" s="107" t="s">
        <v>466</v>
      </c>
      <c r="H107" s="103">
        <f>E107*F107</f>
        <v>1353</v>
      </c>
      <c r="I107" s="106">
        <f>H107*21%</f>
        <v>284.13</v>
      </c>
      <c r="J107" s="106">
        <f>H107+I107</f>
        <v>1637.13</v>
      </c>
    </row>
    <row r="108" spans="1:10" ht="72" outlineLevel="2">
      <c r="A108" s="96" t="s">
        <v>33</v>
      </c>
      <c r="B108" s="90" t="s">
        <v>572</v>
      </c>
      <c r="C108" s="104" t="s">
        <v>472</v>
      </c>
      <c r="D108" s="105" t="s">
        <v>707</v>
      </c>
      <c r="E108" s="100">
        <v>93600</v>
      </c>
      <c r="F108" s="106">
        <v>0.11</v>
      </c>
      <c r="G108" s="107" t="s">
        <v>466</v>
      </c>
      <c r="H108" s="103">
        <f>E108*F108</f>
        <v>10296</v>
      </c>
      <c r="I108" s="106">
        <f>H108*21%</f>
        <v>2162.16</v>
      </c>
      <c r="J108" s="106">
        <f>H108+I108</f>
        <v>12458.16</v>
      </c>
    </row>
    <row r="109" spans="1:10" ht="72" outlineLevel="2">
      <c r="A109" s="96" t="s">
        <v>33</v>
      </c>
      <c r="B109" s="90" t="s">
        <v>573</v>
      </c>
      <c r="C109" s="104" t="s">
        <v>473</v>
      </c>
      <c r="D109" s="105" t="s">
        <v>474</v>
      </c>
      <c r="E109" s="100">
        <v>24000</v>
      </c>
      <c r="F109" s="106">
        <v>0.11</v>
      </c>
      <c r="G109" s="107" t="s">
        <v>466</v>
      </c>
      <c r="H109" s="103">
        <f>E109*F109</f>
        <v>2640</v>
      </c>
      <c r="I109" s="106">
        <f>H109*21%</f>
        <v>554.4</v>
      </c>
      <c r="J109" s="106">
        <f>H109+I109</f>
        <v>3194.4</v>
      </c>
    </row>
    <row r="110" spans="1:10" ht="96" outlineLevel="2">
      <c r="A110" s="96" t="s">
        <v>33</v>
      </c>
      <c r="B110" s="90" t="s">
        <v>574</v>
      </c>
      <c r="C110" s="104" t="s">
        <v>475</v>
      </c>
      <c r="D110" s="105" t="s">
        <v>476</v>
      </c>
      <c r="E110" s="100">
        <v>150</v>
      </c>
      <c r="F110" s="106">
        <v>4.28</v>
      </c>
      <c r="G110" s="107" t="s">
        <v>466</v>
      </c>
      <c r="H110" s="103">
        <f>E110*F110</f>
        <v>642</v>
      </c>
      <c r="I110" s="106">
        <f>H110*21%</f>
        <v>134.82</v>
      </c>
      <c r="J110" s="106">
        <f>H110+I110</f>
        <v>776.8199999999999</v>
      </c>
    </row>
    <row r="111" spans="1:10" ht="24" outlineLevel="1">
      <c r="A111" s="96" t="s">
        <v>213</v>
      </c>
      <c r="B111" s="90"/>
      <c r="C111" s="104"/>
      <c r="D111" s="105"/>
      <c r="E111" s="100">
        <v>0</v>
      </c>
      <c r="F111" s="106"/>
      <c r="G111" s="107"/>
      <c r="H111" s="103">
        <f>SUBTOTAL(9,H107:H110)</f>
        <v>14931</v>
      </c>
      <c r="I111" s="106">
        <f>SUBTOTAL(9,I107:I110)</f>
        <v>3135.51</v>
      </c>
      <c r="J111" s="106">
        <f>SUBTOTAL(9,J107:J110)</f>
        <v>18066.510000000002</v>
      </c>
    </row>
    <row r="112" spans="1:10" ht="108" outlineLevel="2">
      <c r="A112" s="96" t="s">
        <v>34</v>
      </c>
      <c r="B112" s="90" t="s">
        <v>575</v>
      </c>
      <c r="C112" s="104" t="s">
        <v>477</v>
      </c>
      <c r="D112" s="105" t="s">
        <v>478</v>
      </c>
      <c r="E112" s="100">
        <v>2100</v>
      </c>
      <c r="F112" s="106">
        <v>1.52</v>
      </c>
      <c r="G112" s="107" t="s">
        <v>466</v>
      </c>
      <c r="H112" s="103">
        <f>E112*F112</f>
        <v>3192</v>
      </c>
      <c r="I112" s="106">
        <f>H112*21%</f>
        <v>670.3199999999999</v>
      </c>
      <c r="J112" s="106">
        <f>H112+I112</f>
        <v>3862.3199999999997</v>
      </c>
    </row>
    <row r="113" spans="1:10" ht="132" outlineLevel="2">
      <c r="A113" s="96" t="s">
        <v>34</v>
      </c>
      <c r="B113" s="90" t="s">
        <v>576</v>
      </c>
      <c r="C113" s="104" t="s">
        <v>54</v>
      </c>
      <c r="D113" s="105" t="s">
        <v>478</v>
      </c>
      <c r="E113" s="100">
        <v>450</v>
      </c>
      <c r="F113" s="106">
        <v>8.55</v>
      </c>
      <c r="G113" s="107" t="s">
        <v>466</v>
      </c>
      <c r="H113" s="103">
        <f>E113*F113</f>
        <v>3847.5000000000005</v>
      </c>
      <c r="I113" s="106">
        <f>H113*21%</f>
        <v>807.975</v>
      </c>
      <c r="J113" s="106">
        <f>H113+I113</f>
        <v>4655.475</v>
      </c>
    </row>
    <row r="114" spans="1:10" ht="24" outlineLevel="1">
      <c r="A114" s="96" t="s">
        <v>214</v>
      </c>
      <c r="B114" s="90"/>
      <c r="C114" s="104"/>
      <c r="D114" s="105"/>
      <c r="E114" s="100">
        <v>0</v>
      </c>
      <c r="F114" s="106"/>
      <c r="G114" s="107"/>
      <c r="H114" s="103">
        <f>SUBTOTAL(9,H112:H113)</f>
        <v>7039.5</v>
      </c>
      <c r="I114" s="106">
        <f>SUBTOTAL(9,I112:I113)</f>
        <v>1478.295</v>
      </c>
      <c r="J114" s="106">
        <f>SUBTOTAL(9,J112:J113)</f>
        <v>8517.795</v>
      </c>
    </row>
    <row r="115" spans="1:10" ht="60" outlineLevel="2">
      <c r="A115" s="96" t="s">
        <v>35</v>
      </c>
      <c r="B115" s="90" t="s">
        <v>577</v>
      </c>
      <c r="C115" s="104" t="s">
        <v>480</v>
      </c>
      <c r="D115" s="105" t="s">
        <v>710</v>
      </c>
      <c r="E115" s="100">
        <v>900</v>
      </c>
      <c r="F115" s="106">
        <v>1.7</v>
      </c>
      <c r="G115" s="107" t="s">
        <v>466</v>
      </c>
      <c r="H115" s="103">
        <f aca="true" t="shared" si="0" ref="H115:H122">E115*F115</f>
        <v>1530</v>
      </c>
      <c r="I115" s="106">
        <f aca="true" t="shared" si="1" ref="I115:I122">H115*21%</f>
        <v>321.3</v>
      </c>
      <c r="J115" s="106">
        <f aca="true" t="shared" si="2" ref="J115:J122">H115+I115</f>
        <v>1851.3</v>
      </c>
    </row>
    <row r="116" spans="1:10" ht="60" outlineLevel="2">
      <c r="A116" s="96" t="s">
        <v>35</v>
      </c>
      <c r="B116" s="90" t="s">
        <v>578</v>
      </c>
      <c r="C116" s="104" t="s">
        <v>481</v>
      </c>
      <c r="D116" s="105" t="s">
        <v>710</v>
      </c>
      <c r="E116" s="100">
        <v>810</v>
      </c>
      <c r="F116" s="106">
        <v>3.61</v>
      </c>
      <c r="G116" s="107" t="s">
        <v>466</v>
      </c>
      <c r="H116" s="103">
        <f t="shared" si="0"/>
        <v>2924.1</v>
      </c>
      <c r="I116" s="106">
        <f t="shared" si="1"/>
        <v>614.0609999999999</v>
      </c>
      <c r="J116" s="106">
        <f t="shared" si="2"/>
        <v>3538.161</v>
      </c>
    </row>
    <row r="117" spans="1:10" ht="132" outlineLevel="2">
      <c r="A117" s="96" t="s">
        <v>35</v>
      </c>
      <c r="B117" s="90" t="s">
        <v>579</v>
      </c>
      <c r="C117" s="115" t="s">
        <v>55</v>
      </c>
      <c r="D117" s="105" t="s">
        <v>710</v>
      </c>
      <c r="E117" s="100">
        <v>4500</v>
      </c>
      <c r="F117" s="106">
        <v>3.95</v>
      </c>
      <c r="G117" s="107" t="s">
        <v>466</v>
      </c>
      <c r="H117" s="103">
        <f t="shared" si="0"/>
        <v>17775</v>
      </c>
      <c r="I117" s="106">
        <f t="shared" si="1"/>
        <v>3732.75</v>
      </c>
      <c r="J117" s="106">
        <f t="shared" si="2"/>
        <v>21507.75</v>
      </c>
    </row>
    <row r="118" spans="1:10" ht="60" outlineLevel="2">
      <c r="A118" s="96" t="s">
        <v>35</v>
      </c>
      <c r="B118" s="90" t="s">
        <v>580</v>
      </c>
      <c r="C118" s="104" t="s">
        <v>483</v>
      </c>
      <c r="D118" s="105" t="s">
        <v>710</v>
      </c>
      <c r="E118" s="100">
        <v>2250</v>
      </c>
      <c r="F118" s="106">
        <v>0.9</v>
      </c>
      <c r="G118" s="107" t="s">
        <v>466</v>
      </c>
      <c r="H118" s="103">
        <f t="shared" si="0"/>
        <v>2025</v>
      </c>
      <c r="I118" s="106">
        <f t="shared" si="1"/>
        <v>425.25</v>
      </c>
      <c r="J118" s="106">
        <f t="shared" si="2"/>
        <v>2450.25</v>
      </c>
    </row>
    <row r="119" spans="1:10" ht="72" outlineLevel="2">
      <c r="A119" s="96" t="s">
        <v>35</v>
      </c>
      <c r="B119" s="90" t="s">
        <v>581</v>
      </c>
      <c r="C119" s="104" t="s">
        <v>484</v>
      </c>
      <c r="D119" s="105" t="s">
        <v>710</v>
      </c>
      <c r="E119" s="100">
        <v>72000</v>
      </c>
      <c r="F119" s="106">
        <v>0.31</v>
      </c>
      <c r="G119" s="107" t="s">
        <v>466</v>
      </c>
      <c r="H119" s="103">
        <f t="shared" si="0"/>
        <v>22320</v>
      </c>
      <c r="I119" s="106">
        <f t="shared" si="1"/>
        <v>4687.2</v>
      </c>
      <c r="J119" s="106">
        <f t="shared" si="2"/>
        <v>27007.2</v>
      </c>
    </row>
    <row r="120" spans="1:10" ht="60" outlineLevel="2">
      <c r="A120" s="96" t="s">
        <v>35</v>
      </c>
      <c r="B120" s="90" t="s">
        <v>582</v>
      </c>
      <c r="C120" s="104" t="s">
        <v>485</v>
      </c>
      <c r="D120" s="105" t="s">
        <v>486</v>
      </c>
      <c r="E120" s="100">
        <v>90</v>
      </c>
      <c r="F120" s="106">
        <v>9.5</v>
      </c>
      <c r="G120" s="107" t="s">
        <v>466</v>
      </c>
      <c r="H120" s="103">
        <f t="shared" si="0"/>
        <v>855</v>
      </c>
      <c r="I120" s="106">
        <f t="shared" si="1"/>
        <v>179.54999999999998</v>
      </c>
      <c r="J120" s="106">
        <f t="shared" si="2"/>
        <v>1034.55</v>
      </c>
    </row>
    <row r="121" spans="1:10" ht="120" outlineLevel="2">
      <c r="A121" s="96" t="s">
        <v>35</v>
      </c>
      <c r="B121" s="90" t="s">
        <v>583</v>
      </c>
      <c r="C121" s="104" t="s">
        <v>56</v>
      </c>
      <c r="D121" s="105" t="s">
        <v>713</v>
      </c>
      <c r="E121" s="100">
        <v>150</v>
      </c>
      <c r="F121" s="106">
        <v>13.3</v>
      </c>
      <c r="G121" s="107" t="s">
        <v>466</v>
      </c>
      <c r="H121" s="103">
        <f t="shared" si="0"/>
        <v>1995</v>
      </c>
      <c r="I121" s="106">
        <f t="shared" si="1"/>
        <v>418.95</v>
      </c>
      <c r="J121" s="106">
        <f t="shared" si="2"/>
        <v>2413.95</v>
      </c>
    </row>
    <row r="122" spans="1:10" ht="120" outlineLevel="2">
      <c r="A122" s="96" t="s">
        <v>35</v>
      </c>
      <c r="B122" s="90" t="s">
        <v>584</v>
      </c>
      <c r="C122" s="104" t="s">
        <v>57</v>
      </c>
      <c r="D122" s="105" t="s">
        <v>722</v>
      </c>
      <c r="E122" s="100">
        <v>45</v>
      </c>
      <c r="F122" s="106">
        <v>55</v>
      </c>
      <c r="G122" s="107" t="s">
        <v>466</v>
      </c>
      <c r="H122" s="103">
        <f t="shared" si="0"/>
        <v>2475</v>
      </c>
      <c r="I122" s="106">
        <f t="shared" si="1"/>
        <v>519.75</v>
      </c>
      <c r="J122" s="106">
        <f t="shared" si="2"/>
        <v>2994.75</v>
      </c>
    </row>
    <row r="123" spans="1:10" ht="24" outlineLevel="1">
      <c r="A123" s="96" t="s">
        <v>215</v>
      </c>
      <c r="B123" s="90"/>
      <c r="C123" s="104"/>
      <c r="D123" s="105"/>
      <c r="E123" s="100">
        <v>0</v>
      </c>
      <c r="F123" s="106"/>
      <c r="G123" s="107"/>
      <c r="H123" s="103">
        <f>SUBTOTAL(9,H115:H122)</f>
        <v>51899.1</v>
      </c>
      <c r="I123" s="106">
        <f>SUBTOTAL(9,I115:I122)</f>
        <v>10898.811</v>
      </c>
      <c r="J123" s="106">
        <f>SUBTOTAL(9,J115:J122)</f>
        <v>62797.911</v>
      </c>
    </row>
    <row r="124" spans="1:10" ht="60" outlineLevel="2">
      <c r="A124" s="96" t="s">
        <v>38</v>
      </c>
      <c r="B124" s="90" t="s">
        <v>588</v>
      </c>
      <c r="C124" s="104" t="s">
        <v>335</v>
      </c>
      <c r="D124" s="105" t="s">
        <v>717</v>
      </c>
      <c r="E124" s="100">
        <v>150</v>
      </c>
      <c r="F124" s="106">
        <v>19</v>
      </c>
      <c r="G124" s="107" t="s">
        <v>466</v>
      </c>
      <c r="H124" s="103">
        <f aca="true" t="shared" si="3" ref="H124:H131">E124*F124</f>
        <v>2850</v>
      </c>
      <c r="I124" s="106">
        <f aca="true" t="shared" si="4" ref="I124:I131">H124*21%</f>
        <v>598.5</v>
      </c>
      <c r="J124" s="106">
        <f aca="true" t="shared" si="5" ref="J124:J131">H124+I124</f>
        <v>3448.5</v>
      </c>
    </row>
    <row r="125" spans="1:10" ht="60" outlineLevel="2">
      <c r="A125" s="96" t="s">
        <v>38</v>
      </c>
      <c r="B125" s="90" t="s">
        <v>589</v>
      </c>
      <c r="C125" s="104" t="s">
        <v>336</v>
      </c>
      <c r="D125" s="105" t="s">
        <v>717</v>
      </c>
      <c r="E125" s="100">
        <v>150</v>
      </c>
      <c r="F125" s="106">
        <v>14.25</v>
      </c>
      <c r="G125" s="107" t="s">
        <v>466</v>
      </c>
      <c r="H125" s="103">
        <f t="shared" si="3"/>
        <v>2137.5</v>
      </c>
      <c r="I125" s="106">
        <f t="shared" si="4"/>
        <v>448.875</v>
      </c>
      <c r="J125" s="106">
        <f t="shared" si="5"/>
        <v>2586.375</v>
      </c>
    </row>
    <row r="126" spans="1:10" ht="120" outlineLevel="2">
      <c r="A126" s="96" t="s">
        <v>38</v>
      </c>
      <c r="B126" s="90" t="s">
        <v>590</v>
      </c>
      <c r="C126" s="104" t="s">
        <v>58</v>
      </c>
      <c r="D126" s="105" t="s">
        <v>717</v>
      </c>
      <c r="E126" s="100">
        <v>150</v>
      </c>
      <c r="F126" s="106">
        <v>18</v>
      </c>
      <c r="G126" s="107" t="s">
        <v>466</v>
      </c>
      <c r="H126" s="103">
        <f t="shared" si="3"/>
        <v>2700</v>
      </c>
      <c r="I126" s="106">
        <f t="shared" si="4"/>
        <v>567</v>
      </c>
      <c r="J126" s="106">
        <f t="shared" si="5"/>
        <v>3267</v>
      </c>
    </row>
    <row r="127" spans="1:10" ht="132" outlineLevel="2">
      <c r="A127" s="96" t="s">
        <v>38</v>
      </c>
      <c r="B127" s="90" t="s">
        <v>591</v>
      </c>
      <c r="C127" s="104" t="s">
        <v>338</v>
      </c>
      <c r="D127" s="105" t="s">
        <v>717</v>
      </c>
      <c r="E127" s="100">
        <v>150</v>
      </c>
      <c r="F127" s="106">
        <v>15.2</v>
      </c>
      <c r="G127" s="107" t="s">
        <v>466</v>
      </c>
      <c r="H127" s="103">
        <f t="shared" si="3"/>
        <v>2280</v>
      </c>
      <c r="I127" s="106">
        <f t="shared" si="4"/>
        <v>478.79999999999995</v>
      </c>
      <c r="J127" s="106">
        <f t="shared" si="5"/>
        <v>2758.8</v>
      </c>
    </row>
    <row r="128" spans="1:10" ht="120" outlineLevel="2">
      <c r="A128" s="96" t="s">
        <v>38</v>
      </c>
      <c r="B128" s="90" t="s">
        <v>592</v>
      </c>
      <c r="C128" s="104" t="s">
        <v>314</v>
      </c>
      <c r="D128" s="105" t="s">
        <v>717</v>
      </c>
      <c r="E128" s="100">
        <v>150</v>
      </c>
      <c r="F128" s="106">
        <v>15.2</v>
      </c>
      <c r="G128" s="107" t="s">
        <v>466</v>
      </c>
      <c r="H128" s="103">
        <f t="shared" si="3"/>
        <v>2280</v>
      </c>
      <c r="I128" s="106">
        <f t="shared" si="4"/>
        <v>478.79999999999995</v>
      </c>
      <c r="J128" s="106">
        <f t="shared" si="5"/>
        <v>2758.8</v>
      </c>
    </row>
    <row r="129" spans="1:10" ht="108" outlineLevel="2">
      <c r="A129" s="96" t="s">
        <v>38</v>
      </c>
      <c r="B129" s="90" t="s">
        <v>593</v>
      </c>
      <c r="C129" s="104" t="s">
        <v>348</v>
      </c>
      <c r="D129" s="105" t="s">
        <v>713</v>
      </c>
      <c r="E129" s="100">
        <v>450</v>
      </c>
      <c r="F129" s="106">
        <v>20.9</v>
      </c>
      <c r="G129" s="107" t="s">
        <v>466</v>
      </c>
      <c r="H129" s="103">
        <f t="shared" si="3"/>
        <v>9405</v>
      </c>
      <c r="I129" s="106">
        <f t="shared" si="4"/>
        <v>1975.05</v>
      </c>
      <c r="J129" s="106">
        <f t="shared" si="5"/>
        <v>11380.05</v>
      </c>
    </row>
    <row r="130" spans="1:10" ht="120" outlineLevel="2">
      <c r="A130" s="96" t="s">
        <v>38</v>
      </c>
      <c r="B130" s="90" t="s">
        <v>594</v>
      </c>
      <c r="C130" s="104" t="s">
        <v>349</v>
      </c>
      <c r="D130" s="105" t="s">
        <v>717</v>
      </c>
      <c r="E130" s="100">
        <v>150</v>
      </c>
      <c r="F130" s="106">
        <v>15.2</v>
      </c>
      <c r="G130" s="107" t="s">
        <v>466</v>
      </c>
      <c r="H130" s="103">
        <f t="shared" si="3"/>
        <v>2280</v>
      </c>
      <c r="I130" s="106">
        <f t="shared" si="4"/>
        <v>478.79999999999995</v>
      </c>
      <c r="J130" s="106">
        <f t="shared" si="5"/>
        <v>2758.8</v>
      </c>
    </row>
    <row r="131" spans="1:10" ht="132" outlineLevel="2">
      <c r="A131" s="96" t="s">
        <v>38</v>
      </c>
      <c r="B131" s="90" t="s">
        <v>595</v>
      </c>
      <c r="C131" s="104" t="s">
        <v>315</v>
      </c>
      <c r="D131" s="105" t="s">
        <v>717</v>
      </c>
      <c r="E131" s="100">
        <v>600</v>
      </c>
      <c r="F131" s="106">
        <v>18</v>
      </c>
      <c r="G131" s="107" t="s">
        <v>466</v>
      </c>
      <c r="H131" s="103">
        <f t="shared" si="3"/>
        <v>10800</v>
      </c>
      <c r="I131" s="106">
        <f t="shared" si="4"/>
        <v>2268</v>
      </c>
      <c r="J131" s="106">
        <f t="shared" si="5"/>
        <v>13068</v>
      </c>
    </row>
    <row r="132" spans="1:10" ht="24" outlineLevel="1">
      <c r="A132" s="96" t="s">
        <v>216</v>
      </c>
      <c r="B132" s="90"/>
      <c r="C132" s="104"/>
      <c r="D132" s="105"/>
      <c r="E132" s="100">
        <v>0</v>
      </c>
      <c r="F132" s="106"/>
      <c r="G132" s="107"/>
      <c r="H132" s="103">
        <f>SUBTOTAL(9,H124:H131)</f>
        <v>34732.5</v>
      </c>
      <c r="I132" s="106">
        <f>SUBTOTAL(9,I124:I131)</f>
        <v>7293.825000000001</v>
      </c>
      <c r="J132" s="106">
        <f>SUBTOTAL(9,J124:J131)</f>
        <v>42026.325</v>
      </c>
    </row>
    <row r="133" spans="1:10" ht="120" outlineLevel="2">
      <c r="A133" s="96" t="s">
        <v>39</v>
      </c>
      <c r="B133" s="90">
        <v>31</v>
      </c>
      <c r="C133" s="104" t="s">
        <v>96</v>
      </c>
      <c r="D133" s="105" t="s">
        <v>719</v>
      </c>
      <c r="E133" s="100">
        <v>150</v>
      </c>
      <c r="F133" s="106">
        <v>30.4</v>
      </c>
      <c r="G133" s="107" t="s">
        <v>466</v>
      </c>
      <c r="H133" s="103">
        <f>E133*F133</f>
        <v>4560</v>
      </c>
      <c r="I133" s="106">
        <f>H133*21%</f>
        <v>957.5999999999999</v>
      </c>
      <c r="J133" s="106">
        <f>H133+I133</f>
        <v>5517.6</v>
      </c>
    </row>
    <row r="134" spans="1:10" ht="24" outlineLevel="1">
      <c r="A134" s="96" t="s">
        <v>217</v>
      </c>
      <c r="B134" s="90"/>
      <c r="C134" s="104"/>
      <c r="D134" s="105"/>
      <c r="E134" s="100">
        <v>0</v>
      </c>
      <c r="F134" s="106"/>
      <c r="G134" s="107"/>
      <c r="H134" s="103">
        <f>SUBTOTAL(9,H133:H133)</f>
        <v>4560</v>
      </c>
      <c r="I134" s="106">
        <f>SUBTOTAL(9,I133:I133)</f>
        <v>957.5999999999999</v>
      </c>
      <c r="J134" s="106">
        <f>SUBTOTAL(9,J133:J133)</f>
        <v>5517.6</v>
      </c>
    </row>
    <row r="135" spans="1:10" ht="120" outlineLevel="2">
      <c r="A135" s="96" t="s">
        <v>40</v>
      </c>
      <c r="B135" s="90" t="s">
        <v>596</v>
      </c>
      <c r="C135" s="104" t="s">
        <v>316</v>
      </c>
      <c r="D135" s="105" t="s">
        <v>741</v>
      </c>
      <c r="E135" s="100">
        <v>600</v>
      </c>
      <c r="F135" s="106">
        <v>17.39</v>
      </c>
      <c r="G135" s="107" t="s">
        <v>466</v>
      </c>
      <c r="H135" s="103">
        <f>E135*F135</f>
        <v>10434</v>
      </c>
      <c r="I135" s="106">
        <f>H135*21%</f>
        <v>2191.14</v>
      </c>
      <c r="J135" s="106">
        <f>H135+I135</f>
        <v>12625.14</v>
      </c>
    </row>
    <row r="136" spans="1:10" ht="108" outlineLevel="2">
      <c r="A136" s="96" t="s">
        <v>40</v>
      </c>
      <c r="B136" s="90" t="s">
        <v>597</v>
      </c>
      <c r="C136" s="104" t="s">
        <v>414</v>
      </c>
      <c r="D136" s="105" t="s">
        <v>415</v>
      </c>
      <c r="E136" s="100">
        <v>120</v>
      </c>
      <c r="F136" s="106">
        <v>17.39</v>
      </c>
      <c r="G136" s="107" t="s">
        <v>466</v>
      </c>
      <c r="H136" s="103">
        <f>E136*F136</f>
        <v>2086.8</v>
      </c>
      <c r="I136" s="106">
        <f>H136*21%</f>
        <v>438.228</v>
      </c>
      <c r="J136" s="106">
        <f>H136+I136</f>
        <v>2525.0280000000002</v>
      </c>
    </row>
    <row r="137" spans="1:10" ht="24" outlineLevel="1">
      <c r="A137" s="96" t="s">
        <v>218</v>
      </c>
      <c r="B137" s="90"/>
      <c r="C137" s="104"/>
      <c r="D137" s="105"/>
      <c r="E137" s="100">
        <v>0</v>
      </c>
      <c r="F137" s="106"/>
      <c r="G137" s="107"/>
      <c r="H137" s="103">
        <f>SUBTOTAL(9,H135:H136)</f>
        <v>12520.8</v>
      </c>
      <c r="I137" s="106">
        <f>SUBTOTAL(9,I135:I136)</f>
        <v>2629.368</v>
      </c>
      <c r="J137" s="106">
        <f>SUBTOTAL(9,J135:J136)</f>
        <v>15150.168</v>
      </c>
    </row>
    <row r="138" spans="1:10" ht="72" outlineLevel="2">
      <c r="A138" s="96" t="s">
        <v>41</v>
      </c>
      <c r="B138" s="90" t="s">
        <v>598</v>
      </c>
      <c r="C138" s="104" t="s">
        <v>416</v>
      </c>
      <c r="D138" s="105" t="s">
        <v>739</v>
      </c>
      <c r="E138" s="100">
        <v>180</v>
      </c>
      <c r="F138" s="106">
        <v>5.32</v>
      </c>
      <c r="G138" s="107" t="s">
        <v>466</v>
      </c>
      <c r="H138" s="103">
        <f>E138*F138</f>
        <v>957.6</v>
      </c>
      <c r="I138" s="106">
        <f>H138*21%</f>
        <v>201.096</v>
      </c>
      <c r="J138" s="106">
        <f>H138+I138</f>
        <v>1158.696</v>
      </c>
    </row>
    <row r="139" spans="1:10" ht="108" outlineLevel="2">
      <c r="A139" s="96" t="s">
        <v>41</v>
      </c>
      <c r="B139" s="90" t="s">
        <v>599</v>
      </c>
      <c r="C139" s="104" t="s">
        <v>417</v>
      </c>
      <c r="D139" s="105" t="s">
        <v>739</v>
      </c>
      <c r="E139" s="100">
        <v>150</v>
      </c>
      <c r="F139" s="106">
        <v>7.6</v>
      </c>
      <c r="G139" s="107" t="s">
        <v>466</v>
      </c>
      <c r="H139" s="103">
        <f>E139*F139</f>
        <v>1140</v>
      </c>
      <c r="I139" s="106">
        <f>H139*21%</f>
        <v>239.39999999999998</v>
      </c>
      <c r="J139" s="106">
        <f>H139+I139</f>
        <v>1379.4</v>
      </c>
    </row>
    <row r="140" spans="1:10" ht="24" outlineLevel="1">
      <c r="A140" s="96" t="s">
        <v>219</v>
      </c>
      <c r="B140" s="90"/>
      <c r="C140" s="104"/>
      <c r="D140" s="105"/>
      <c r="E140" s="100">
        <v>0</v>
      </c>
      <c r="F140" s="106"/>
      <c r="G140" s="107"/>
      <c r="H140" s="103">
        <f>SUBTOTAL(9,H138:H139)</f>
        <v>2097.6</v>
      </c>
      <c r="I140" s="106">
        <f>SUBTOTAL(9,I138:I139)</f>
        <v>440.496</v>
      </c>
      <c r="J140" s="106">
        <f>SUBTOTAL(9,J138:J139)</f>
        <v>2538.096</v>
      </c>
    </row>
    <row r="141" spans="1:10" ht="132" outlineLevel="2">
      <c r="A141" s="96" t="s">
        <v>280</v>
      </c>
      <c r="B141" s="90" t="s">
        <v>536</v>
      </c>
      <c r="C141" s="104" t="s">
        <v>4</v>
      </c>
      <c r="D141" s="105" t="s">
        <v>743</v>
      </c>
      <c r="E141" s="100">
        <v>150</v>
      </c>
      <c r="F141" s="106">
        <v>11.4</v>
      </c>
      <c r="G141" s="107" t="s">
        <v>466</v>
      </c>
      <c r="H141" s="103">
        <f>E141*F141</f>
        <v>1710</v>
      </c>
      <c r="I141" s="106">
        <f>H141*21%</f>
        <v>359.09999999999997</v>
      </c>
      <c r="J141" s="106">
        <f>H141+I141</f>
        <v>2069.1</v>
      </c>
    </row>
    <row r="142" spans="1:10" ht="24" outlineLevel="1">
      <c r="A142" s="96" t="s">
        <v>220</v>
      </c>
      <c r="B142" s="90"/>
      <c r="C142" s="104"/>
      <c r="D142" s="105"/>
      <c r="E142" s="100">
        <v>0</v>
      </c>
      <c r="F142" s="106"/>
      <c r="G142" s="107"/>
      <c r="H142" s="103">
        <f>SUBTOTAL(9,H141:H141)</f>
        <v>1710</v>
      </c>
      <c r="I142" s="106">
        <f>SUBTOTAL(9,I141:I141)</f>
        <v>359.09999999999997</v>
      </c>
      <c r="J142" s="106">
        <f>SUBTOTAL(9,J141:J141)</f>
        <v>2069.1</v>
      </c>
    </row>
    <row r="143" spans="1:10" ht="108" outlineLevel="2">
      <c r="A143" s="96" t="s">
        <v>283</v>
      </c>
      <c r="B143" s="90" t="s">
        <v>603</v>
      </c>
      <c r="C143" s="104" t="s">
        <v>5</v>
      </c>
      <c r="D143" s="105" t="s">
        <v>749</v>
      </c>
      <c r="E143" s="100">
        <v>150</v>
      </c>
      <c r="F143" s="106">
        <v>49.4</v>
      </c>
      <c r="G143" s="107" t="s">
        <v>466</v>
      </c>
      <c r="H143" s="103">
        <f>E143*F143</f>
        <v>7410</v>
      </c>
      <c r="I143" s="106">
        <f>H143*21%</f>
        <v>1556.1</v>
      </c>
      <c r="J143" s="106">
        <f>H143+I143</f>
        <v>8966.1</v>
      </c>
    </row>
    <row r="144" spans="1:10" ht="120" outlineLevel="2">
      <c r="A144" s="96" t="s">
        <v>283</v>
      </c>
      <c r="B144" s="90" t="s">
        <v>604</v>
      </c>
      <c r="C144" s="104" t="s">
        <v>64</v>
      </c>
      <c r="D144" s="105" t="s">
        <v>749</v>
      </c>
      <c r="E144" s="100">
        <v>60</v>
      </c>
      <c r="F144" s="106">
        <v>52.97</v>
      </c>
      <c r="G144" s="107" t="s">
        <v>466</v>
      </c>
      <c r="H144" s="103">
        <f>E144*F144</f>
        <v>3178.2</v>
      </c>
      <c r="I144" s="106">
        <f>H144*21%</f>
        <v>667.4219999999999</v>
      </c>
      <c r="J144" s="106">
        <f>H144+I144</f>
        <v>3845.622</v>
      </c>
    </row>
    <row r="145" spans="1:10" ht="24" outlineLevel="1">
      <c r="A145" s="96" t="s">
        <v>221</v>
      </c>
      <c r="B145" s="90"/>
      <c r="C145" s="104"/>
      <c r="D145" s="105"/>
      <c r="E145" s="100">
        <v>0</v>
      </c>
      <c r="F145" s="106"/>
      <c r="G145" s="107"/>
      <c r="H145" s="103">
        <f>SUBTOTAL(9,H143:H144)</f>
        <v>10588.2</v>
      </c>
      <c r="I145" s="106">
        <f>SUBTOTAL(9,I143:I144)</f>
        <v>2223.522</v>
      </c>
      <c r="J145" s="106">
        <f>SUBTOTAL(9,J143:J144)</f>
        <v>12811.722</v>
      </c>
    </row>
    <row r="146" spans="1:10" ht="120" outlineLevel="2">
      <c r="A146" s="96" t="s">
        <v>288</v>
      </c>
      <c r="B146" s="90" t="s">
        <v>612</v>
      </c>
      <c r="C146" s="104" t="s">
        <v>114</v>
      </c>
      <c r="D146" s="105" t="s">
        <v>149</v>
      </c>
      <c r="E146" s="100">
        <v>300</v>
      </c>
      <c r="F146" s="106">
        <v>36.1</v>
      </c>
      <c r="G146" s="107" t="s">
        <v>466</v>
      </c>
      <c r="H146" s="103">
        <f>E146*F146</f>
        <v>10830</v>
      </c>
      <c r="I146" s="106">
        <f>H146*21%</f>
        <v>2274.2999999999997</v>
      </c>
      <c r="J146" s="106">
        <f>H146+I146</f>
        <v>13104.3</v>
      </c>
    </row>
    <row r="147" spans="1:10" ht="108" outlineLevel="2">
      <c r="A147" s="96" t="s">
        <v>288</v>
      </c>
      <c r="B147" s="90" t="s">
        <v>613</v>
      </c>
      <c r="C147" s="104" t="s">
        <v>310</v>
      </c>
      <c r="D147" s="105" t="s">
        <v>149</v>
      </c>
      <c r="E147" s="100">
        <v>150</v>
      </c>
      <c r="F147" s="106">
        <v>10.45</v>
      </c>
      <c r="G147" s="107" t="s">
        <v>466</v>
      </c>
      <c r="H147" s="103">
        <f>E147*F147</f>
        <v>1567.5</v>
      </c>
      <c r="I147" s="106">
        <f>H147*21%</f>
        <v>329.175</v>
      </c>
      <c r="J147" s="106">
        <f>H147+I147</f>
        <v>1896.675</v>
      </c>
    </row>
    <row r="148" spans="1:10" ht="24" outlineLevel="1">
      <c r="A148" s="96" t="s">
        <v>222</v>
      </c>
      <c r="B148" s="90"/>
      <c r="C148" s="104"/>
      <c r="D148" s="105"/>
      <c r="E148" s="100">
        <v>0</v>
      </c>
      <c r="F148" s="106"/>
      <c r="G148" s="107"/>
      <c r="H148" s="103">
        <f>SUBTOTAL(9,H146:H147)</f>
        <v>12397.5</v>
      </c>
      <c r="I148" s="106">
        <f>SUBTOTAL(9,I146:I147)</f>
        <v>2603.475</v>
      </c>
      <c r="J148" s="106">
        <f>SUBTOTAL(9,J146:J147)</f>
        <v>15000.974999999999</v>
      </c>
    </row>
    <row r="149" spans="1:10" ht="108" outlineLevel="2">
      <c r="A149" s="96" t="s">
        <v>290</v>
      </c>
      <c r="B149" s="90" t="s">
        <v>614</v>
      </c>
      <c r="C149" s="104" t="s">
        <v>311</v>
      </c>
      <c r="D149" s="105" t="s">
        <v>319</v>
      </c>
      <c r="E149" s="100">
        <v>270</v>
      </c>
      <c r="F149" s="106">
        <v>22.33</v>
      </c>
      <c r="G149" s="107" t="s">
        <v>466</v>
      </c>
      <c r="H149" s="103">
        <f>E149*F149</f>
        <v>6029.099999999999</v>
      </c>
      <c r="I149" s="106">
        <f>H149*21%</f>
        <v>1266.1109999999999</v>
      </c>
      <c r="J149" s="106">
        <f>H149+I149</f>
        <v>7295.210999999999</v>
      </c>
    </row>
    <row r="150" spans="1:10" ht="84" outlineLevel="2">
      <c r="A150" s="96" t="s">
        <v>290</v>
      </c>
      <c r="B150" s="90" t="s">
        <v>615</v>
      </c>
      <c r="C150" s="104" t="s">
        <v>312</v>
      </c>
      <c r="D150" s="105" t="s">
        <v>319</v>
      </c>
      <c r="E150" s="100">
        <v>120</v>
      </c>
      <c r="F150" s="106">
        <v>28.5</v>
      </c>
      <c r="G150" s="107" t="s">
        <v>466</v>
      </c>
      <c r="H150" s="103">
        <f>E150*F150</f>
        <v>3420</v>
      </c>
      <c r="I150" s="106">
        <f>H150*21%</f>
        <v>718.1999999999999</v>
      </c>
      <c r="J150" s="106">
        <f>H150+I150</f>
        <v>4138.2</v>
      </c>
    </row>
    <row r="151" spans="1:10" ht="132" outlineLevel="2">
      <c r="A151" s="96" t="s">
        <v>290</v>
      </c>
      <c r="B151" s="90" t="s">
        <v>616</v>
      </c>
      <c r="C151" s="104" t="s">
        <v>116</v>
      </c>
      <c r="D151" s="105" t="s">
        <v>319</v>
      </c>
      <c r="E151" s="100">
        <v>300</v>
      </c>
      <c r="F151" s="106">
        <v>28.5</v>
      </c>
      <c r="G151" s="107" t="s">
        <v>466</v>
      </c>
      <c r="H151" s="103">
        <f>E151*F151</f>
        <v>8550</v>
      </c>
      <c r="I151" s="106">
        <f>H151*21%</f>
        <v>1795.5</v>
      </c>
      <c r="J151" s="106">
        <f>H151+I151</f>
        <v>10345.5</v>
      </c>
    </row>
    <row r="152" spans="1:10" ht="24" outlineLevel="1">
      <c r="A152" s="96" t="s">
        <v>223</v>
      </c>
      <c r="B152" s="90"/>
      <c r="C152" s="104"/>
      <c r="D152" s="105"/>
      <c r="E152" s="100">
        <v>0</v>
      </c>
      <c r="F152" s="106"/>
      <c r="G152" s="107"/>
      <c r="H152" s="103">
        <f>SUBTOTAL(9,H149:H151)</f>
        <v>17999.1</v>
      </c>
      <c r="I152" s="106">
        <f>SUBTOTAL(9,I149:I151)</f>
        <v>3779.8109999999997</v>
      </c>
      <c r="J152" s="106">
        <f>SUBTOTAL(9,J149:J151)</f>
        <v>21778.911</v>
      </c>
    </row>
    <row r="153" spans="1:10" ht="132" outlineLevel="2">
      <c r="A153" s="96" t="s">
        <v>296</v>
      </c>
      <c r="B153" s="90" t="s">
        <v>543</v>
      </c>
      <c r="C153" s="104" t="s">
        <v>123</v>
      </c>
      <c r="D153" s="105" t="s">
        <v>330</v>
      </c>
      <c r="E153" s="100">
        <v>450</v>
      </c>
      <c r="F153" s="106">
        <v>30</v>
      </c>
      <c r="G153" s="107" t="s">
        <v>466</v>
      </c>
      <c r="H153" s="103">
        <f>E153*F153</f>
        <v>13500</v>
      </c>
      <c r="I153" s="106">
        <f>H153*21%</f>
        <v>2835</v>
      </c>
      <c r="J153" s="106">
        <f>H153+I153</f>
        <v>16335</v>
      </c>
    </row>
    <row r="154" spans="1:10" ht="24" outlineLevel="1">
      <c r="A154" s="96" t="s">
        <v>224</v>
      </c>
      <c r="B154" s="90"/>
      <c r="C154" s="104"/>
      <c r="D154" s="105"/>
      <c r="E154" s="100">
        <v>0</v>
      </c>
      <c r="F154" s="106"/>
      <c r="G154" s="107"/>
      <c r="H154" s="103">
        <f>SUBTOTAL(9,H153:H153)</f>
        <v>13500</v>
      </c>
      <c r="I154" s="106">
        <f>SUBTOTAL(9,I153:I153)</f>
        <v>2835</v>
      </c>
      <c r="J154" s="106">
        <f>SUBTOTAL(9,J153:J153)</f>
        <v>16335</v>
      </c>
    </row>
    <row r="155" spans="1:10" ht="84" outlineLevel="2">
      <c r="A155" s="96" t="s">
        <v>306</v>
      </c>
      <c r="B155" s="90" t="s">
        <v>551</v>
      </c>
      <c r="C155" s="104" t="s">
        <v>44</v>
      </c>
      <c r="D155" s="105" t="s">
        <v>43</v>
      </c>
      <c r="E155" s="100">
        <v>1500</v>
      </c>
      <c r="F155" s="106">
        <v>1.3</v>
      </c>
      <c r="G155" s="107" t="s">
        <v>466</v>
      </c>
      <c r="H155" s="103">
        <f>E155*F155</f>
        <v>1950</v>
      </c>
      <c r="I155" s="106">
        <f>H155*21%</f>
        <v>409.5</v>
      </c>
      <c r="J155" s="106">
        <f>H155+I155</f>
        <v>2359.5</v>
      </c>
    </row>
    <row r="156" spans="1:10" ht="24" outlineLevel="1">
      <c r="A156" s="96" t="s">
        <v>225</v>
      </c>
      <c r="B156" s="90"/>
      <c r="C156" s="104"/>
      <c r="D156" s="105"/>
      <c r="E156" s="100">
        <v>0</v>
      </c>
      <c r="F156" s="106"/>
      <c r="G156" s="107"/>
      <c r="H156" s="103">
        <f>SUBTOTAL(9,H155:H155)</f>
        <v>1950</v>
      </c>
      <c r="I156" s="106">
        <f>SUBTOTAL(9,I155:I155)</f>
        <v>409.5</v>
      </c>
      <c r="J156" s="106">
        <f>SUBTOTAL(9,J155:J155)</f>
        <v>2359.5</v>
      </c>
    </row>
    <row r="157" spans="1:10" ht="132" outlineLevel="2">
      <c r="A157" s="96" t="s">
        <v>25</v>
      </c>
      <c r="B157" s="90" t="s">
        <v>563</v>
      </c>
      <c r="C157" s="104" t="s">
        <v>794</v>
      </c>
      <c r="D157" s="105" t="s">
        <v>680</v>
      </c>
      <c r="E157" s="100">
        <v>30</v>
      </c>
      <c r="F157" s="106">
        <v>190</v>
      </c>
      <c r="G157" s="107" t="s">
        <v>164</v>
      </c>
      <c r="H157" s="103">
        <f>E157*F157</f>
        <v>5700</v>
      </c>
      <c r="I157" s="106">
        <f>H157*4%</f>
        <v>228</v>
      </c>
      <c r="J157" s="106">
        <f>H157+I157</f>
        <v>5928</v>
      </c>
    </row>
    <row r="158" spans="1:10" ht="132" outlineLevel="2">
      <c r="A158" s="96" t="s">
        <v>25</v>
      </c>
      <c r="B158" s="90" t="s">
        <v>564</v>
      </c>
      <c r="C158" s="104" t="s">
        <v>10</v>
      </c>
      <c r="D158" s="105" t="s">
        <v>680</v>
      </c>
      <c r="E158" s="100">
        <v>150</v>
      </c>
      <c r="F158" s="106">
        <v>210</v>
      </c>
      <c r="G158" s="107" t="s">
        <v>164</v>
      </c>
      <c r="H158" s="103">
        <f>E158*F158</f>
        <v>31500</v>
      </c>
      <c r="I158" s="106">
        <f>H158*4%</f>
        <v>1260</v>
      </c>
      <c r="J158" s="106">
        <f>H158+I158</f>
        <v>32760</v>
      </c>
    </row>
    <row r="159" spans="1:10" ht="24" outlineLevel="1">
      <c r="A159" s="96" t="s">
        <v>226</v>
      </c>
      <c r="B159" s="90"/>
      <c r="C159" s="104"/>
      <c r="D159" s="105"/>
      <c r="E159" s="100">
        <v>0</v>
      </c>
      <c r="F159" s="106"/>
      <c r="G159" s="107"/>
      <c r="H159" s="103">
        <f>SUBTOTAL(9,H157:H158)</f>
        <v>37200</v>
      </c>
      <c r="I159" s="106">
        <f>SUBTOTAL(9,I157:I158)</f>
        <v>1488</v>
      </c>
      <c r="J159" s="106">
        <f>SUBTOTAL(9,J157:J158)</f>
        <v>38688</v>
      </c>
    </row>
    <row r="160" spans="1:10" ht="120" outlineLevel="2">
      <c r="A160" s="96" t="s">
        <v>292</v>
      </c>
      <c r="B160" s="90" t="s">
        <v>617</v>
      </c>
      <c r="C160" s="104" t="s">
        <v>117</v>
      </c>
      <c r="D160" s="105" t="s">
        <v>323</v>
      </c>
      <c r="E160" s="100">
        <v>90</v>
      </c>
      <c r="F160" s="106">
        <v>53</v>
      </c>
      <c r="G160" s="107" t="s">
        <v>164</v>
      </c>
      <c r="H160" s="103">
        <f>E160*F160</f>
        <v>4770</v>
      </c>
      <c r="I160" s="106">
        <f>H160*21%</f>
        <v>1001.6999999999999</v>
      </c>
      <c r="J160" s="106">
        <f>H160+I160</f>
        <v>5771.7</v>
      </c>
    </row>
    <row r="161" spans="1:10" ht="120" outlineLevel="2">
      <c r="A161" s="96" t="s">
        <v>292</v>
      </c>
      <c r="B161" s="90" t="s">
        <v>618</v>
      </c>
      <c r="C161" s="104" t="s">
        <v>118</v>
      </c>
      <c r="D161" s="105" t="s">
        <v>323</v>
      </c>
      <c r="E161" s="100">
        <v>30</v>
      </c>
      <c r="F161" s="106">
        <v>75</v>
      </c>
      <c r="G161" s="107" t="s">
        <v>164</v>
      </c>
      <c r="H161" s="103">
        <f>E161*F161</f>
        <v>2250</v>
      </c>
      <c r="I161" s="106">
        <f>H161*21%</f>
        <v>472.5</v>
      </c>
      <c r="J161" s="106">
        <f>H161+I161</f>
        <v>2722.5</v>
      </c>
    </row>
    <row r="162" spans="1:10" ht="24" outlineLevel="1">
      <c r="A162" s="96" t="s">
        <v>227</v>
      </c>
      <c r="B162" s="90"/>
      <c r="C162" s="104"/>
      <c r="D162" s="105"/>
      <c r="E162" s="100">
        <v>0</v>
      </c>
      <c r="F162" s="106"/>
      <c r="G162" s="107"/>
      <c r="H162" s="103">
        <f>SUBTOTAL(9,H160:H161)</f>
        <v>7020</v>
      </c>
      <c r="I162" s="106">
        <f>SUBTOTAL(9,I160:I161)</f>
        <v>1474.1999999999998</v>
      </c>
      <c r="J162" s="106">
        <f>SUBTOTAL(9,J160:J161)</f>
        <v>8494.2</v>
      </c>
    </row>
    <row r="163" spans="1:10" ht="60" outlineLevel="2">
      <c r="A163" s="96" t="s">
        <v>17</v>
      </c>
      <c r="B163" s="90" t="s">
        <v>554</v>
      </c>
      <c r="C163" s="104" t="s">
        <v>456</v>
      </c>
      <c r="D163" s="107" t="s">
        <v>454</v>
      </c>
      <c r="E163" s="100">
        <v>900</v>
      </c>
      <c r="F163" s="106">
        <v>10.7</v>
      </c>
      <c r="G163" s="107" t="s">
        <v>457</v>
      </c>
      <c r="H163" s="103">
        <f>E163*F163</f>
        <v>9630</v>
      </c>
      <c r="I163" s="106">
        <f>H163*21%</f>
        <v>2022.3</v>
      </c>
      <c r="J163" s="106">
        <f>H163+I163</f>
        <v>11652.3</v>
      </c>
    </row>
    <row r="164" spans="1:10" ht="48" outlineLevel="2">
      <c r="A164" s="96" t="s">
        <v>17</v>
      </c>
      <c r="B164" s="90" t="s">
        <v>555</v>
      </c>
      <c r="C164" s="104" t="s">
        <v>458</v>
      </c>
      <c r="D164" s="107" t="s">
        <v>454</v>
      </c>
      <c r="E164" s="100">
        <v>660</v>
      </c>
      <c r="F164" s="106">
        <v>2.069</v>
      </c>
      <c r="G164" s="107" t="s">
        <v>457</v>
      </c>
      <c r="H164" s="103">
        <f>E164*F164</f>
        <v>1365.54</v>
      </c>
      <c r="I164" s="106">
        <f>H164*21%</f>
        <v>286.7634</v>
      </c>
      <c r="J164" s="106">
        <f>H164+I164</f>
        <v>1652.3034</v>
      </c>
    </row>
    <row r="165" spans="1:10" ht="24" outlineLevel="1">
      <c r="A165" s="96" t="s">
        <v>228</v>
      </c>
      <c r="B165" s="90"/>
      <c r="C165" s="104"/>
      <c r="D165" s="107"/>
      <c r="E165" s="100">
        <v>0</v>
      </c>
      <c r="F165" s="106"/>
      <c r="G165" s="107"/>
      <c r="H165" s="103">
        <f>SUBTOTAL(9,H163:H164)</f>
        <v>10995.54</v>
      </c>
      <c r="I165" s="106">
        <f>SUBTOTAL(9,I163:I164)</f>
        <v>2309.0634</v>
      </c>
      <c r="J165" s="106">
        <f>SUBTOTAL(9,J163:J164)</f>
        <v>13304.6034</v>
      </c>
    </row>
    <row r="166" spans="1:10" ht="48" outlineLevel="2">
      <c r="A166" s="96" t="s">
        <v>23</v>
      </c>
      <c r="B166" s="90" t="s">
        <v>559</v>
      </c>
      <c r="C166" s="104" t="s">
        <v>459</v>
      </c>
      <c r="D166" s="105" t="s">
        <v>454</v>
      </c>
      <c r="E166" s="100">
        <v>132300</v>
      </c>
      <c r="F166" s="106">
        <v>0.38</v>
      </c>
      <c r="G166" s="107" t="s">
        <v>457</v>
      </c>
      <c r="H166" s="103">
        <f>E166*F166</f>
        <v>50274</v>
      </c>
      <c r="I166" s="106">
        <f>H166*21%</f>
        <v>10557.539999999999</v>
      </c>
      <c r="J166" s="106">
        <f>H166+I166</f>
        <v>60831.54</v>
      </c>
    </row>
    <row r="167" spans="1:10" ht="60" outlineLevel="2">
      <c r="A167" s="96" t="s">
        <v>23</v>
      </c>
      <c r="B167" s="90" t="s">
        <v>560</v>
      </c>
      <c r="C167" s="104" t="s">
        <v>460</v>
      </c>
      <c r="D167" s="105" t="s">
        <v>658</v>
      </c>
      <c r="E167" s="100">
        <v>300</v>
      </c>
      <c r="F167" s="106">
        <v>6.58</v>
      </c>
      <c r="G167" s="107" t="s">
        <v>457</v>
      </c>
      <c r="H167" s="103">
        <f>E167*F167</f>
        <v>1974</v>
      </c>
      <c r="I167" s="106">
        <f>H167*21%</f>
        <v>414.53999999999996</v>
      </c>
      <c r="J167" s="106">
        <f>H167+I167</f>
        <v>2388.54</v>
      </c>
    </row>
    <row r="168" spans="1:10" ht="96" outlineLevel="2">
      <c r="A168" s="96" t="s">
        <v>23</v>
      </c>
      <c r="B168" s="90" t="s">
        <v>561</v>
      </c>
      <c r="C168" s="104" t="s">
        <v>461</v>
      </c>
      <c r="D168" s="105" t="s">
        <v>664</v>
      </c>
      <c r="E168" s="100">
        <v>1350</v>
      </c>
      <c r="F168" s="106">
        <v>8.1</v>
      </c>
      <c r="G168" s="107" t="s">
        <v>457</v>
      </c>
      <c r="H168" s="103">
        <f>E168*F168</f>
        <v>10935</v>
      </c>
      <c r="I168" s="106">
        <f>H168*21%</f>
        <v>2296.35</v>
      </c>
      <c r="J168" s="106">
        <f>H168+I168</f>
        <v>13231.35</v>
      </c>
    </row>
    <row r="169" spans="1:10" ht="84" outlineLevel="2">
      <c r="A169" s="96" t="s">
        <v>23</v>
      </c>
      <c r="B169" s="90" t="s">
        <v>562</v>
      </c>
      <c r="C169" s="104" t="s">
        <v>462</v>
      </c>
      <c r="D169" s="105" t="s">
        <v>664</v>
      </c>
      <c r="E169" s="100">
        <v>750</v>
      </c>
      <c r="F169" s="106">
        <v>8.1</v>
      </c>
      <c r="G169" s="107" t="s">
        <v>457</v>
      </c>
      <c r="H169" s="103">
        <f>E169*F169</f>
        <v>6075</v>
      </c>
      <c r="I169" s="106">
        <f>H169*21%</f>
        <v>1275.75</v>
      </c>
      <c r="J169" s="106">
        <f>H169+I169</f>
        <v>7350.75</v>
      </c>
    </row>
    <row r="170" spans="1:10" ht="24" outlineLevel="1">
      <c r="A170" s="116" t="s">
        <v>229</v>
      </c>
      <c r="B170" s="117"/>
      <c r="C170" s="118"/>
      <c r="D170" s="119"/>
      <c r="E170" s="120"/>
      <c r="F170" s="110"/>
      <c r="G170" s="113"/>
      <c r="H170" s="121">
        <f>SUBTOTAL(9,H166:H169)</f>
        <v>69258</v>
      </c>
      <c r="I170" s="110">
        <f>SUBTOTAL(9,I166:I169)</f>
        <v>14544.179999999998</v>
      </c>
      <c r="J170" s="110">
        <f>SUBTOTAL(9,J166:J169)</f>
        <v>83802.18000000001</v>
      </c>
    </row>
    <row r="171" spans="1:10" ht="36.75">
      <c r="A171" s="116" t="s">
        <v>230</v>
      </c>
      <c r="B171" s="117"/>
      <c r="C171" s="118"/>
      <c r="D171" s="119"/>
      <c r="E171" s="120"/>
      <c r="F171" s="110"/>
      <c r="G171" s="113"/>
      <c r="H171" s="126">
        <f>SUBTOTAL(9,H2:H169)</f>
        <v>1183468.1400000001</v>
      </c>
      <c r="I171" s="127">
        <f>SUBTOTAL(9,I2:I169)</f>
        <v>240779.87940000003</v>
      </c>
      <c r="J171" s="127">
        <f>SUBTOTAL(9,J2:J169)</f>
        <v>1424248.0194</v>
      </c>
    </row>
  </sheetData>
  <printOptions gridLines="1"/>
  <pageMargins left="0.1968503937007874" right="0.1968503937007874" top="0.1968503937007874" bottom="0.1968503937007874" header="0.5118110236220472" footer="0.5118110236220472"/>
  <pageSetup horizontalDpi="600" verticalDpi="600" orientation="portrait" paperSize="9" scale="90" r:id="rId1"/>
  <rowBreaks count="1" manualBreakCount="1">
    <brk id="171" max="255" man="1"/>
  </rowBreaks>
</worksheet>
</file>

<file path=xl/worksheets/sheet5.xml><?xml version="1.0" encoding="utf-8"?>
<worksheet xmlns="http://schemas.openxmlformats.org/spreadsheetml/2006/main" xmlns:r="http://schemas.openxmlformats.org/officeDocument/2006/relationships">
  <dimension ref="A1:H112"/>
  <sheetViews>
    <sheetView zoomScale="75" zoomScaleNormal="75" workbookViewId="0" topLeftCell="A22">
      <selection activeCell="F45" sqref="F45"/>
    </sheetView>
  </sheetViews>
  <sheetFormatPr defaultColWidth="9.140625" defaultRowHeight="12.75"/>
  <cols>
    <col min="1" max="1" width="7.00390625" style="87" customWidth="1"/>
    <col min="2" max="2" width="6.28125" style="1" customWidth="1"/>
    <col min="3" max="3" width="18.8515625" style="3" hidden="1" customWidth="1"/>
    <col min="4" max="4" width="12.00390625" style="14" customWidth="1"/>
    <col min="5" max="5" width="23.421875" style="12" bestFit="1" customWidth="1"/>
    <col min="6" max="6" width="6.28125" style="1" customWidth="1"/>
    <col min="7" max="7" width="12.140625" style="3" customWidth="1"/>
    <col min="8" max="8" width="12.00390625" style="14" customWidth="1"/>
    <col min="9" max="16384" width="12.140625" style="3" customWidth="1"/>
  </cols>
  <sheetData>
    <row r="1" spans="1:8" ht="25.5">
      <c r="A1" s="85"/>
      <c r="B1" s="15"/>
      <c r="C1" s="15" t="s">
        <v>640</v>
      </c>
      <c r="D1" s="17" t="s">
        <v>439</v>
      </c>
      <c r="E1" s="18" t="s">
        <v>440</v>
      </c>
      <c r="F1" s="15"/>
      <c r="G1" s="3" t="s">
        <v>632</v>
      </c>
      <c r="H1" s="17" t="s">
        <v>439</v>
      </c>
    </row>
    <row r="2" spans="1:8" ht="15">
      <c r="A2" s="86" t="s">
        <v>14</v>
      </c>
      <c r="B2" s="28" t="s">
        <v>523</v>
      </c>
      <c r="C2" s="30" t="s">
        <v>642</v>
      </c>
      <c r="D2" s="32">
        <v>21.1</v>
      </c>
      <c r="E2" s="30" t="s">
        <v>263</v>
      </c>
      <c r="F2" s="28" t="s">
        <v>523</v>
      </c>
      <c r="G2" s="3">
        <v>50</v>
      </c>
      <c r="H2" s="32">
        <v>21.1</v>
      </c>
    </row>
    <row r="3" spans="1:8" ht="15">
      <c r="A3" s="86" t="s">
        <v>15</v>
      </c>
      <c r="B3" s="2" t="s">
        <v>524</v>
      </c>
      <c r="C3" s="5" t="s">
        <v>446</v>
      </c>
      <c r="D3" s="7">
        <v>9.79</v>
      </c>
      <c r="E3" s="5" t="s">
        <v>448</v>
      </c>
      <c r="F3" s="2" t="s">
        <v>524</v>
      </c>
      <c r="G3" s="3">
        <v>50</v>
      </c>
      <c r="H3" s="7">
        <v>9.79</v>
      </c>
    </row>
    <row r="4" spans="1:8" ht="15">
      <c r="A4" s="86" t="s">
        <v>16</v>
      </c>
      <c r="B4" s="2" t="s">
        <v>525</v>
      </c>
      <c r="C4" s="5" t="s">
        <v>645</v>
      </c>
      <c r="D4" s="6">
        <v>2.16</v>
      </c>
      <c r="E4" s="5" t="s">
        <v>453</v>
      </c>
      <c r="F4" s="2" t="s">
        <v>525</v>
      </c>
      <c r="G4" s="3">
        <v>50</v>
      </c>
      <c r="H4" s="6">
        <v>2.16</v>
      </c>
    </row>
    <row r="5" spans="1:8" ht="15">
      <c r="A5" s="86" t="s">
        <v>17</v>
      </c>
      <c r="B5" s="2" t="s">
        <v>554</v>
      </c>
      <c r="C5" s="5" t="s">
        <v>454</v>
      </c>
      <c r="D5" s="6">
        <v>10.7</v>
      </c>
      <c r="E5" s="5" t="s">
        <v>457</v>
      </c>
      <c r="F5" s="2" t="s">
        <v>554</v>
      </c>
      <c r="G5" s="3">
        <v>50</v>
      </c>
      <c r="H5" s="6">
        <v>10.7</v>
      </c>
    </row>
    <row r="6" spans="1:8" ht="15">
      <c r="A6" s="86" t="s">
        <v>17</v>
      </c>
      <c r="B6" s="2" t="s">
        <v>555</v>
      </c>
      <c r="C6" s="5" t="s">
        <v>454</v>
      </c>
      <c r="D6" s="6">
        <v>2.069</v>
      </c>
      <c r="E6" s="5" t="s">
        <v>457</v>
      </c>
      <c r="F6" s="2" t="s">
        <v>555</v>
      </c>
      <c r="G6" s="3">
        <v>50</v>
      </c>
      <c r="H6" s="6">
        <v>2.069</v>
      </c>
    </row>
    <row r="7" spans="1:8" ht="15">
      <c r="A7" s="86" t="s">
        <v>18</v>
      </c>
      <c r="B7" s="2" t="s">
        <v>526</v>
      </c>
      <c r="C7" s="21" t="s">
        <v>464</v>
      </c>
      <c r="D7" s="23">
        <v>2.66</v>
      </c>
      <c r="E7" s="24" t="s">
        <v>466</v>
      </c>
      <c r="F7" s="2" t="s">
        <v>526</v>
      </c>
      <c r="G7" s="3">
        <v>50</v>
      </c>
      <c r="H7" s="23">
        <v>2.66</v>
      </c>
    </row>
    <row r="8" spans="1:8" ht="15">
      <c r="A8" s="86" t="s">
        <v>19</v>
      </c>
      <c r="B8" s="2" t="s">
        <v>527</v>
      </c>
      <c r="C8" s="9" t="s">
        <v>651</v>
      </c>
      <c r="D8" s="6">
        <v>11.98</v>
      </c>
      <c r="E8" s="5" t="s">
        <v>757</v>
      </c>
      <c r="F8" s="2" t="s">
        <v>527</v>
      </c>
      <c r="G8" s="3">
        <v>50</v>
      </c>
      <c r="H8" s="6">
        <v>11.98</v>
      </c>
    </row>
    <row r="9" spans="1:8" ht="15">
      <c r="A9" s="86" t="s">
        <v>20</v>
      </c>
      <c r="B9" s="2" t="s">
        <v>556</v>
      </c>
      <c r="C9" s="8" t="s">
        <v>651</v>
      </c>
      <c r="D9" s="6">
        <v>0.98</v>
      </c>
      <c r="E9" s="5" t="s">
        <v>759</v>
      </c>
      <c r="F9" s="2" t="s">
        <v>556</v>
      </c>
      <c r="G9" s="3">
        <v>50</v>
      </c>
      <c r="H9" s="6">
        <v>0.98</v>
      </c>
    </row>
    <row r="10" spans="1:8" ht="15">
      <c r="A10" s="86" t="s">
        <v>20</v>
      </c>
      <c r="B10" s="2" t="s">
        <v>557</v>
      </c>
      <c r="C10" s="8" t="s">
        <v>651</v>
      </c>
      <c r="D10" s="6">
        <v>2.4</v>
      </c>
      <c r="E10" s="5" t="s">
        <v>759</v>
      </c>
      <c r="F10" s="2" t="s">
        <v>557</v>
      </c>
      <c r="G10" s="3">
        <v>50</v>
      </c>
      <c r="H10" s="6">
        <v>2.4</v>
      </c>
    </row>
    <row r="11" spans="1:8" ht="15">
      <c r="A11" s="86" t="s">
        <v>20</v>
      </c>
      <c r="B11" s="2" t="s">
        <v>558</v>
      </c>
      <c r="C11" s="8" t="s">
        <v>762</v>
      </c>
      <c r="D11" s="6">
        <v>0.54</v>
      </c>
      <c r="E11" s="5" t="s">
        <v>759</v>
      </c>
      <c r="F11" s="2" t="s">
        <v>558</v>
      </c>
      <c r="G11" s="3">
        <v>50</v>
      </c>
      <c r="H11" s="6">
        <v>0.54</v>
      </c>
    </row>
    <row r="12" spans="1:8" ht="15">
      <c r="A12" s="86" t="s">
        <v>21</v>
      </c>
      <c r="B12" s="2" t="s">
        <v>528</v>
      </c>
      <c r="C12" s="8" t="s">
        <v>257</v>
      </c>
      <c r="D12" s="6">
        <v>35.7</v>
      </c>
      <c r="E12" s="5" t="s">
        <v>773</v>
      </c>
      <c r="F12" s="2" t="s">
        <v>528</v>
      </c>
      <c r="G12" s="3">
        <v>50</v>
      </c>
      <c r="H12" s="6">
        <v>35.7</v>
      </c>
    </row>
    <row r="13" spans="1:8" ht="15">
      <c r="A13" s="86" t="s">
        <v>22</v>
      </c>
      <c r="B13" s="2" t="s">
        <v>529</v>
      </c>
      <c r="C13" s="8" t="s">
        <v>764</v>
      </c>
      <c r="D13" s="6">
        <v>6.8</v>
      </c>
      <c r="E13" s="5" t="s">
        <v>759</v>
      </c>
      <c r="F13" s="2" t="s">
        <v>529</v>
      </c>
      <c r="G13" s="3">
        <v>50</v>
      </c>
      <c r="H13" s="6">
        <v>6.8</v>
      </c>
    </row>
    <row r="14" spans="1:8" ht="15">
      <c r="A14" s="86" t="s">
        <v>23</v>
      </c>
      <c r="B14" s="2" t="s">
        <v>631</v>
      </c>
      <c r="C14" s="8" t="s">
        <v>454</v>
      </c>
      <c r="D14" s="6">
        <v>0.38</v>
      </c>
      <c r="E14" s="5" t="s">
        <v>457</v>
      </c>
      <c r="F14" s="2" t="s">
        <v>631</v>
      </c>
      <c r="G14" s="3">
        <v>50</v>
      </c>
      <c r="H14" s="6">
        <v>0.38</v>
      </c>
    </row>
    <row r="15" spans="1:8" ht="15">
      <c r="A15" s="86" t="s">
        <v>23</v>
      </c>
      <c r="B15" s="2" t="s">
        <v>560</v>
      </c>
      <c r="C15" s="8" t="s">
        <v>658</v>
      </c>
      <c r="D15" s="6">
        <v>6.58</v>
      </c>
      <c r="E15" s="5" t="s">
        <v>457</v>
      </c>
      <c r="F15" s="2" t="s">
        <v>560</v>
      </c>
      <c r="G15" s="3">
        <v>50</v>
      </c>
      <c r="H15" s="6">
        <v>6.58</v>
      </c>
    </row>
    <row r="16" spans="1:8" ht="15">
      <c r="A16" s="86" t="s">
        <v>23</v>
      </c>
      <c r="B16" s="2" t="s">
        <v>561</v>
      </c>
      <c r="C16" s="8" t="s">
        <v>664</v>
      </c>
      <c r="D16" s="6">
        <v>8.1</v>
      </c>
      <c r="E16" s="5" t="s">
        <v>457</v>
      </c>
      <c r="F16" s="2" t="s">
        <v>561</v>
      </c>
      <c r="G16" s="3">
        <v>50</v>
      </c>
      <c r="H16" s="6">
        <v>8.1</v>
      </c>
    </row>
    <row r="17" spans="1:8" ht="15">
      <c r="A17" s="86" t="s">
        <v>23</v>
      </c>
      <c r="B17" s="2" t="s">
        <v>562</v>
      </c>
      <c r="C17" s="8" t="s">
        <v>664</v>
      </c>
      <c r="D17" s="6">
        <v>8.1</v>
      </c>
      <c r="E17" s="5" t="s">
        <v>457</v>
      </c>
      <c r="F17" s="2" t="s">
        <v>562</v>
      </c>
      <c r="G17" s="3">
        <v>50</v>
      </c>
      <c r="H17" s="6">
        <v>8.1</v>
      </c>
    </row>
    <row r="18" spans="1:8" ht="15">
      <c r="A18" s="86" t="s">
        <v>24</v>
      </c>
      <c r="B18" s="2" t="s">
        <v>530</v>
      </c>
      <c r="C18" s="8" t="s">
        <v>772</v>
      </c>
      <c r="D18" s="6">
        <v>3.1</v>
      </c>
      <c r="E18" s="5" t="s">
        <v>773</v>
      </c>
      <c r="F18" s="2" t="s">
        <v>530</v>
      </c>
      <c r="G18" s="3">
        <v>50</v>
      </c>
      <c r="H18" s="6">
        <v>3.1</v>
      </c>
    </row>
    <row r="19" spans="1:8" ht="15">
      <c r="A19" s="86" t="s">
        <v>25</v>
      </c>
      <c r="B19" s="2" t="s">
        <v>563</v>
      </c>
      <c r="C19" s="8" t="s">
        <v>680</v>
      </c>
      <c r="D19" s="6">
        <v>190</v>
      </c>
      <c r="E19" s="5" t="s">
        <v>164</v>
      </c>
      <c r="F19" s="2" t="s">
        <v>563</v>
      </c>
      <c r="G19" s="3">
        <v>50</v>
      </c>
      <c r="H19" s="6">
        <v>190</v>
      </c>
    </row>
    <row r="20" spans="1:8" ht="15">
      <c r="A20" s="86" t="s">
        <v>25</v>
      </c>
      <c r="B20" s="2" t="s">
        <v>564</v>
      </c>
      <c r="C20" s="8" t="s">
        <v>680</v>
      </c>
      <c r="D20" s="6">
        <v>210</v>
      </c>
      <c r="E20" s="5" t="s">
        <v>164</v>
      </c>
      <c r="F20" s="2" t="s">
        <v>564</v>
      </c>
      <c r="G20" s="3">
        <v>50</v>
      </c>
      <c r="H20" s="6">
        <v>210</v>
      </c>
    </row>
    <row r="21" spans="1:8" ht="29.25">
      <c r="A21" s="86" t="s">
        <v>26</v>
      </c>
      <c r="B21" s="2" t="s">
        <v>565</v>
      </c>
      <c r="C21" s="8" t="s">
        <v>682</v>
      </c>
      <c r="D21" s="6">
        <v>0.21</v>
      </c>
      <c r="E21" s="5" t="s">
        <v>233</v>
      </c>
      <c r="F21" s="2" t="s">
        <v>565</v>
      </c>
      <c r="G21" s="3">
        <v>50</v>
      </c>
      <c r="H21" s="6">
        <v>0.21</v>
      </c>
    </row>
    <row r="22" spans="1:8" ht="29.25">
      <c r="A22" s="86" t="s">
        <v>26</v>
      </c>
      <c r="B22" s="2" t="s">
        <v>566</v>
      </c>
      <c r="C22" s="8" t="s">
        <v>682</v>
      </c>
      <c r="D22" s="6">
        <v>0.21</v>
      </c>
      <c r="E22" s="5" t="s">
        <v>233</v>
      </c>
      <c r="F22" s="2" t="s">
        <v>566</v>
      </c>
      <c r="G22" s="3">
        <v>50</v>
      </c>
      <c r="H22" s="6">
        <v>0.21</v>
      </c>
    </row>
    <row r="23" spans="1:8" ht="15">
      <c r="A23" s="86" t="s">
        <v>27</v>
      </c>
      <c r="B23" s="2" t="s">
        <v>567</v>
      </c>
      <c r="C23" s="8" t="s">
        <v>766</v>
      </c>
      <c r="D23" s="6">
        <v>0.42</v>
      </c>
      <c r="E23" s="5" t="s">
        <v>759</v>
      </c>
      <c r="F23" s="2" t="s">
        <v>567</v>
      </c>
      <c r="G23" s="3">
        <v>50</v>
      </c>
      <c r="H23" s="6">
        <v>0.42</v>
      </c>
    </row>
    <row r="24" spans="1:8" ht="15">
      <c r="A24" s="86" t="s">
        <v>27</v>
      </c>
      <c r="B24" s="2" t="s">
        <v>568</v>
      </c>
      <c r="C24" s="8" t="s">
        <v>766</v>
      </c>
      <c r="D24" s="6">
        <v>0.42</v>
      </c>
      <c r="E24" s="5" t="s">
        <v>759</v>
      </c>
      <c r="F24" s="2" t="s">
        <v>568</v>
      </c>
      <c r="G24" s="3">
        <v>50</v>
      </c>
      <c r="H24" s="6">
        <v>0.42</v>
      </c>
    </row>
    <row r="25" spans="1:8" ht="15">
      <c r="A25" s="86" t="s">
        <v>28</v>
      </c>
      <c r="B25" s="2" t="s">
        <v>531</v>
      </c>
      <c r="C25" s="21" t="s">
        <v>697</v>
      </c>
      <c r="D25" s="23">
        <v>8.27</v>
      </c>
      <c r="E25" s="24" t="s">
        <v>466</v>
      </c>
      <c r="F25" s="2" t="s">
        <v>531</v>
      </c>
      <c r="G25" s="3">
        <v>50</v>
      </c>
      <c r="H25" s="23">
        <v>8.27</v>
      </c>
    </row>
    <row r="26" spans="1:8" ht="15">
      <c r="A26" s="86" t="s">
        <v>29</v>
      </c>
      <c r="B26" s="2" t="s">
        <v>532</v>
      </c>
      <c r="C26" s="21" t="s">
        <v>699</v>
      </c>
      <c r="D26" s="23">
        <v>5.61</v>
      </c>
      <c r="E26" s="24" t="s">
        <v>466</v>
      </c>
      <c r="F26" s="2" t="s">
        <v>532</v>
      </c>
      <c r="G26" s="3">
        <v>50</v>
      </c>
      <c r="H26" s="23">
        <v>5.61</v>
      </c>
    </row>
    <row r="27" spans="1:8" ht="15">
      <c r="A27" s="86" t="s">
        <v>30</v>
      </c>
      <c r="B27" s="2" t="s">
        <v>533</v>
      </c>
      <c r="C27" s="21" t="s">
        <v>701</v>
      </c>
      <c r="D27" s="23">
        <v>7.41</v>
      </c>
      <c r="E27" s="24" t="s">
        <v>466</v>
      </c>
      <c r="F27" s="2" t="s">
        <v>533</v>
      </c>
      <c r="G27" s="3">
        <v>50</v>
      </c>
      <c r="H27" s="23">
        <v>7.41</v>
      </c>
    </row>
    <row r="28" spans="1:8" ht="15">
      <c r="A28" s="86" t="s">
        <v>31</v>
      </c>
      <c r="B28" s="2" t="s">
        <v>569</v>
      </c>
      <c r="C28" s="21" t="s">
        <v>703</v>
      </c>
      <c r="D28" s="23">
        <v>8.27</v>
      </c>
      <c r="E28" s="24" t="s">
        <v>466</v>
      </c>
      <c r="F28" s="2" t="s">
        <v>569</v>
      </c>
      <c r="G28" s="3">
        <v>50</v>
      </c>
      <c r="H28" s="23">
        <v>8.27</v>
      </c>
    </row>
    <row r="29" spans="1:8" ht="15">
      <c r="A29" s="86" t="s">
        <v>31</v>
      </c>
      <c r="B29" s="2" t="s">
        <v>570</v>
      </c>
      <c r="C29" s="21" t="s">
        <v>703</v>
      </c>
      <c r="D29" s="23">
        <v>8.27</v>
      </c>
      <c r="E29" s="24" t="s">
        <v>466</v>
      </c>
      <c r="F29" s="2" t="s">
        <v>570</v>
      </c>
      <c r="G29" s="3">
        <v>50</v>
      </c>
      <c r="H29" s="23">
        <v>8.27</v>
      </c>
    </row>
    <row r="30" spans="1:8" ht="15">
      <c r="A30" s="86" t="s">
        <v>32</v>
      </c>
      <c r="B30" s="2" t="s">
        <v>534</v>
      </c>
      <c r="C30" s="8" t="s">
        <v>705</v>
      </c>
      <c r="D30" s="6">
        <v>0.535</v>
      </c>
      <c r="E30" s="5" t="s">
        <v>235</v>
      </c>
      <c r="F30" s="2" t="s">
        <v>534</v>
      </c>
      <c r="G30" s="3">
        <v>50</v>
      </c>
      <c r="H30" s="6">
        <v>0.535</v>
      </c>
    </row>
    <row r="31" spans="1:8" s="11" customFormat="1" ht="15">
      <c r="A31" s="86" t="s">
        <v>33</v>
      </c>
      <c r="B31" s="2" t="s">
        <v>571</v>
      </c>
      <c r="C31" s="21" t="s">
        <v>707</v>
      </c>
      <c r="D31" s="23">
        <v>0.11</v>
      </c>
      <c r="E31" s="24" t="s">
        <v>466</v>
      </c>
      <c r="F31" s="2" t="s">
        <v>571</v>
      </c>
      <c r="G31" s="3">
        <v>50</v>
      </c>
      <c r="H31" s="23">
        <v>0.11</v>
      </c>
    </row>
    <row r="32" spans="1:8" s="11" customFormat="1" ht="15">
      <c r="A32" s="86" t="s">
        <v>33</v>
      </c>
      <c r="B32" s="2" t="s">
        <v>572</v>
      </c>
      <c r="C32" s="21" t="s">
        <v>707</v>
      </c>
      <c r="D32" s="23">
        <v>0.11</v>
      </c>
      <c r="E32" s="24" t="s">
        <v>466</v>
      </c>
      <c r="F32" s="2" t="s">
        <v>572</v>
      </c>
      <c r="G32" s="3">
        <v>50</v>
      </c>
      <c r="H32" s="23">
        <v>0.11</v>
      </c>
    </row>
    <row r="33" spans="1:8" s="11" customFormat="1" ht="15">
      <c r="A33" s="86" t="s">
        <v>33</v>
      </c>
      <c r="B33" s="2" t="s">
        <v>573</v>
      </c>
      <c r="C33" s="21" t="s">
        <v>474</v>
      </c>
      <c r="D33" s="23">
        <v>0.11</v>
      </c>
      <c r="E33" s="24" t="s">
        <v>466</v>
      </c>
      <c r="F33" s="2" t="s">
        <v>573</v>
      </c>
      <c r="G33" s="3">
        <v>50</v>
      </c>
      <c r="H33" s="23">
        <v>0.11</v>
      </c>
    </row>
    <row r="34" spans="1:8" s="11" customFormat="1" ht="15">
      <c r="A34" s="86" t="s">
        <v>33</v>
      </c>
      <c r="B34" s="2" t="s">
        <v>574</v>
      </c>
      <c r="C34" s="21" t="s">
        <v>476</v>
      </c>
      <c r="D34" s="23">
        <v>4.28</v>
      </c>
      <c r="E34" s="24" t="s">
        <v>466</v>
      </c>
      <c r="F34" s="2" t="s">
        <v>574</v>
      </c>
      <c r="G34" s="3">
        <v>50</v>
      </c>
      <c r="H34" s="23">
        <v>4.28</v>
      </c>
    </row>
    <row r="35" spans="1:8" ht="15">
      <c r="A35" s="86" t="s">
        <v>34</v>
      </c>
      <c r="B35" s="2" t="s">
        <v>575</v>
      </c>
      <c r="C35" s="21" t="s">
        <v>478</v>
      </c>
      <c r="D35" s="23">
        <v>1.52</v>
      </c>
      <c r="E35" s="24" t="s">
        <v>466</v>
      </c>
      <c r="F35" s="2" t="s">
        <v>575</v>
      </c>
      <c r="G35" s="3">
        <v>50</v>
      </c>
      <c r="H35" s="23">
        <v>1.52</v>
      </c>
    </row>
    <row r="36" spans="1:8" ht="15">
      <c r="A36" s="86" t="s">
        <v>34</v>
      </c>
      <c r="B36" s="2" t="s">
        <v>576</v>
      </c>
      <c r="C36" s="21" t="s">
        <v>478</v>
      </c>
      <c r="D36" s="23">
        <v>8.55</v>
      </c>
      <c r="E36" s="24" t="s">
        <v>466</v>
      </c>
      <c r="F36" s="2" t="s">
        <v>576</v>
      </c>
      <c r="G36" s="3">
        <v>50</v>
      </c>
      <c r="H36" s="23">
        <v>8.55</v>
      </c>
    </row>
    <row r="37" spans="1:8" ht="15">
      <c r="A37" s="86" t="s">
        <v>35</v>
      </c>
      <c r="B37" s="2" t="s">
        <v>577</v>
      </c>
      <c r="C37" s="21" t="s">
        <v>710</v>
      </c>
      <c r="D37" s="23">
        <v>1.7</v>
      </c>
      <c r="E37" s="24" t="s">
        <v>466</v>
      </c>
      <c r="F37" s="2" t="s">
        <v>577</v>
      </c>
      <c r="G37" s="3">
        <v>50</v>
      </c>
      <c r="H37" s="23">
        <v>1.7</v>
      </c>
    </row>
    <row r="38" spans="1:8" ht="15">
      <c r="A38" s="86" t="s">
        <v>35</v>
      </c>
      <c r="B38" s="2" t="s">
        <v>578</v>
      </c>
      <c r="C38" s="21" t="s">
        <v>710</v>
      </c>
      <c r="D38" s="23">
        <v>3.61</v>
      </c>
      <c r="E38" s="24" t="s">
        <v>466</v>
      </c>
      <c r="F38" s="2" t="s">
        <v>578</v>
      </c>
      <c r="G38" s="3">
        <v>50</v>
      </c>
      <c r="H38" s="23">
        <v>3.61</v>
      </c>
    </row>
    <row r="39" spans="1:8" ht="15">
      <c r="A39" s="86" t="s">
        <v>35</v>
      </c>
      <c r="B39" s="2" t="s">
        <v>579</v>
      </c>
      <c r="C39" s="21" t="s">
        <v>710</v>
      </c>
      <c r="D39" s="23">
        <v>3.95</v>
      </c>
      <c r="E39" s="24" t="s">
        <v>466</v>
      </c>
      <c r="F39" s="2" t="s">
        <v>579</v>
      </c>
      <c r="G39" s="3">
        <v>50</v>
      </c>
      <c r="H39" s="23">
        <v>3.95</v>
      </c>
    </row>
    <row r="40" spans="1:8" ht="15">
      <c r="A40" s="86" t="s">
        <v>35</v>
      </c>
      <c r="B40" s="2" t="s">
        <v>580</v>
      </c>
      <c r="C40" s="21" t="s">
        <v>710</v>
      </c>
      <c r="D40" s="23">
        <v>0.9</v>
      </c>
      <c r="E40" s="24" t="s">
        <v>466</v>
      </c>
      <c r="F40" s="2" t="s">
        <v>580</v>
      </c>
      <c r="G40" s="3">
        <v>50</v>
      </c>
      <c r="H40" s="23">
        <v>0.9</v>
      </c>
    </row>
    <row r="41" spans="1:8" ht="15">
      <c r="A41" s="86" t="s">
        <v>35</v>
      </c>
      <c r="B41" s="2" t="s">
        <v>581</v>
      </c>
      <c r="C41" s="21" t="s">
        <v>710</v>
      </c>
      <c r="D41" s="23">
        <v>0.31</v>
      </c>
      <c r="E41" s="24" t="s">
        <v>466</v>
      </c>
      <c r="F41" s="2" t="s">
        <v>581</v>
      </c>
      <c r="G41" s="3">
        <v>50</v>
      </c>
      <c r="H41" s="23">
        <v>0.31</v>
      </c>
    </row>
    <row r="42" spans="1:8" ht="15">
      <c r="A42" s="86" t="s">
        <v>35</v>
      </c>
      <c r="B42" s="2" t="s">
        <v>582</v>
      </c>
      <c r="C42" s="21" t="s">
        <v>486</v>
      </c>
      <c r="D42" s="23">
        <v>9.5</v>
      </c>
      <c r="E42" s="24" t="s">
        <v>466</v>
      </c>
      <c r="F42" s="2" t="s">
        <v>582</v>
      </c>
      <c r="G42" s="3">
        <v>50</v>
      </c>
      <c r="H42" s="23">
        <v>9.5</v>
      </c>
    </row>
    <row r="43" spans="1:8" ht="15">
      <c r="A43" s="86" t="s">
        <v>35</v>
      </c>
      <c r="B43" s="2" t="s">
        <v>583</v>
      </c>
      <c r="C43" s="21" t="s">
        <v>713</v>
      </c>
      <c r="D43" s="23">
        <v>13.3</v>
      </c>
      <c r="E43" s="24" t="s">
        <v>466</v>
      </c>
      <c r="F43" s="2" t="s">
        <v>583</v>
      </c>
      <c r="G43" s="3">
        <v>50</v>
      </c>
      <c r="H43" s="23">
        <v>13.3</v>
      </c>
    </row>
    <row r="44" spans="1:8" ht="15">
      <c r="A44" s="86" t="s">
        <v>35</v>
      </c>
      <c r="B44" s="2" t="s">
        <v>584</v>
      </c>
      <c r="C44" s="21" t="s">
        <v>722</v>
      </c>
      <c r="D44" s="23">
        <v>55</v>
      </c>
      <c r="E44" s="24" t="s">
        <v>466</v>
      </c>
      <c r="F44" s="2" t="s">
        <v>584</v>
      </c>
      <c r="G44" s="3">
        <v>50</v>
      </c>
      <c r="H44" s="23">
        <v>55</v>
      </c>
    </row>
    <row r="45" spans="1:8" ht="15">
      <c r="A45" s="86" t="s">
        <v>36</v>
      </c>
      <c r="B45" s="2">
        <v>28</v>
      </c>
      <c r="C45" s="8" t="s">
        <v>713</v>
      </c>
      <c r="D45" s="6">
        <v>17.2</v>
      </c>
      <c r="E45" s="5" t="s">
        <v>773</v>
      </c>
      <c r="F45" s="2">
        <v>28</v>
      </c>
      <c r="G45" s="3">
        <v>50</v>
      </c>
      <c r="H45" s="6">
        <v>17.2</v>
      </c>
    </row>
    <row r="46" spans="1:8" ht="15">
      <c r="A46" s="86" t="s">
        <v>37</v>
      </c>
      <c r="B46" s="2" t="s">
        <v>585</v>
      </c>
      <c r="C46" s="8" t="s">
        <v>710</v>
      </c>
      <c r="D46" s="6">
        <v>16.2</v>
      </c>
      <c r="E46" s="5" t="s">
        <v>773</v>
      </c>
      <c r="F46" s="2" t="s">
        <v>585</v>
      </c>
      <c r="G46" s="3">
        <v>50</v>
      </c>
      <c r="H46" s="6">
        <v>16.2</v>
      </c>
    </row>
    <row r="47" spans="1:8" ht="15">
      <c r="A47" s="86" t="s">
        <v>37</v>
      </c>
      <c r="B47" s="2" t="s">
        <v>586</v>
      </c>
      <c r="C47" s="8" t="s">
        <v>715</v>
      </c>
      <c r="D47" s="6">
        <v>19</v>
      </c>
      <c r="E47" s="5" t="s">
        <v>773</v>
      </c>
      <c r="F47" s="2" t="s">
        <v>586</v>
      </c>
      <c r="G47" s="3">
        <v>50</v>
      </c>
      <c r="H47" s="6">
        <v>19</v>
      </c>
    </row>
    <row r="48" spans="1:8" ht="15">
      <c r="A48" s="86" t="s">
        <v>37</v>
      </c>
      <c r="B48" s="2" t="s">
        <v>587</v>
      </c>
      <c r="C48" s="8" t="s">
        <v>715</v>
      </c>
      <c r="D48" s="6">
        <v>15.75</v>
      </c>
      <c r="E48" s="5" t="s">
        <v>773</v>
      </c>
      <c r="F48" s="2" t="s">
        <v>587</v>
      </c>
      <c r="G48" s="3">
        <v>50</v>
      </c>
      <c r="H48" s="6">
        <v>15.75</v>
      </c>
    </row>
    <row r="49" spans="1:8" ht="15">
      <c r="A49" s="86" t="s">
        <v>38</v>
      </c>
      <c r="B49" s="2" t="s">
        <v>588</v>
      </c>
      <c r="C49" s="21" t="s">
        <v>717</v>
      </c>
      <c r="D49" s="23">
        <v>19</v>
      </c>
      <c r="E49" s="24" t="s">
        <v>466</v>
      </c>
      <c r="F49" s="2" t="s">
        <v>588</v>
      </c>
      <c r="G49" s="3">
        <v>50</v>
      </c>
      <c r="H49" s="23">
        <v>19</v>
      </c>
    </row>
    <row r="50" spans="1:8" ht="15">
      <c r="A50" s="86" t="s">
        <v>38</v>
      </c>
      <c r="B50" s="2" t="s">
        <v>589</v>
      </c>
      <c r="C50" s="21" t="s">
        <v>717</v>
      </c>
      <c r="D50" s="23">
        <v>14.25</v>
      </c>
      <c r="E50" s="24" t="s">
        <v>466</v>
      </c>
      <c r="F50" s="2" t="s">
        <v>589</v>
      </c>
      <c r="G50" s="3">
        <v>50</v>
      </c>
      <c r="H50" s="23">
        <v>14.25</v>
      </c>
    </row>
    <row r="51" spans="1:8" ht="15">
      <c r="A51" s="86" t="s">
        <v>38</v>
      </c>
      <c r="B51" s="2" t="s">
        <v>590</v>
      </c>
      <c r="C51" s="21" t="s">
        <v>717</v>
      </c>
      <c r="D51" s="23">
        <v>18</v>
      </c>
      <c r="E51" s="27" t="s">
        <v>466</v>
      </c>
      <c r="F51" s="2" t="s">
        <v>590</v>
      </c>
      <c r="G51" s="3">
        <v>50</v>
      </c>
      <c r="H51" s="23">
        <v>18</v>
      </c>
    </row>
    <row r="52" spans="1:8" ht="15">
      <c r="A52" s="86" t="s">
        <v>38</v>
      </c>
      <c r="B52" s="2" t="s">
        <v>591</v>
      </c>
      <c r="C52" s="21" t="s">
        <v>717</v>
      </c>
      <c r="D52" s="23">
        <v>15.2</v>
      </c>
      <c r="E52" s="24" t="s">
        <v>466</v>
      </c>
      <c r="F52" s="2" t="s">
        <v>591</v>
      </c>
      <c r="G52" s="3">
        <v>50</v>
      </c>
      <c r="H52" s="23">
        <v>15.2</v>
      </c>
    </row>
    <row r="53" spans="1:8" ht="15">
      <c r="A53" s="86" t="s">
        <v>38</v>
      </c>
      <c r="B53" s="2" t="s">
        <v>592</v>
      </c>
      <c r="C53" s="21" t="s">
        <v>717</v>
      </c>
      <c r="D53" s="23">
        <v>15.2</v>
      </c>
      <c r="E53" s="24" t="s">
        <v>466</v>
      </c>
      <c r="F53" s="2" t="s">
        <v>592</v>
      </c>
      <c r="G53" s="3">
        <v>50</v>
      </c>
      <c r="H53" s="23">
        <v>15.2</v>
      </c>
    </row>
    <row r="54" spans="1:8" ht="15">
      <c r="A54" s="86" t="s">
        <v>38</v>
      </c>
      <c r="B54" s="2" t="s">
        <v>593</v>
      </c>
      <c r="C54" s="21" t="s">
        <v>713</v>
      </c>
      <c r="D54" s="23">
        <v>20.9</v>
      </c>
      <c r="E54" s="24" t="s">
        <v>466</v>
      </c>
      <c r="F54" s="2" t="s">
        <v>593</v>
      </c>
      <c r="G54" s="3">
        <v>50</v>
      </c>
      <c r="H54" s="23">
        <v>20.9</v>
      </c>
    </row>
    <row r="55" spans="1:8" ht="15">
      <c r="A55" s="86" t="s">
        <v>38</v>
      </c>
      <c r="B55" s="2" t="s">
        <v>594</v>
      </c>
      <c r="C55" s="21" t="s">
        <v>717</v>
      </c>
      <c r="D55" s="23">
        <v>15.2</v>
      </c>
      <c r="E55" s="24" t="s">
        <v>466</v>
      </c>
      <c r="F55" s="2" t="s">
        <v>594</v>
      </c>
      <c r="G55" s="3">
        <v>50</v>
      </c>
      <c r="H55" s="23">
        <v>15.2</v>
      </c>
    </row>
    <row r="56" spans="1:8" ht="15">
      <c r="A56" s="86" t="s">
        <v>38</v>
      </c>
      <c r="B56" s="2" t="s">
        <v>595</v>
      </c>
      <c r="C56" s="21" t="s">
        <v>717</v>
      </c>
      <c r="D56" s="23">
        <v>18</v>
      </c>
      <c r="E56" s="24" t="s">
        <v>466</v>
      </c>
      <c r="F56" s="2" t="s">
        <v>595</v>
      </c>
      <c r="G56" s="3">
        <v>50</v>
      </c>
      <c r="H56" s="23">
        <v>18</v>
      </c>
    </row>
    <row r="57" spans="1:8" ht="15">
      <c r="A57" s="86" t="s">
        <v>39</v>
      </c>
      <c r="B57" s="2">
        <v>31</v>
      </c>
      <c r="C57" s="21" t="s">
        <v>719</v>
      </c>
      <c r="D57" s="23">
        <v>30.4</v>
      </c>
      <c r="E57" s="24" t="s">
        <v>466</v>
      </c>
      <c r="F57" s="2">
        <v>31</v>
      </c>
      <c r="G57" s="3">
        <v>50</v>
      </c>
      <c r="H57" s="23">
        <v>30.4</v>
      </c>
    </row>
    <row r="58" spans="1:8" ht="15">
      <c r="A58" s="86" t="s">
        <v>40</v>
      </c>
      <c r="B58" s="2" t="s">
        <v>596</v>
      </c>
      <c r="C58" s="21" t="s">
        <v>741</v>
      </c>
      <c r="D58" s="23">
        <v>17.39</v>
      </c>
      <c r="E58" s="24" t="s">
        <v>466</v>
      </c>
      <c r="F58" s="2" t="s">
        <v>596</v>
      </c>
      <c r="G58" s="3">
        <v>50</v>
      </c>
      <c r="H58" s="23">
        <v>17.39</v>
      </c>
    </row>
    <row r="59" spans="1:8" ht="15">
      <c r="A59" s="86" t="s">
        <v>40</v>
      </c>
      <c r="B59" s="2" t="s">
        <v>597</v>
      </c>
      <c r="C59" s="21" t="s">
        <v>415</v>
      </c>
      <c r="D59" s="23">
        <v>17.39</v>
      </c>
      <c r="E59" s="24" t="s">
        <v>466</v>
      </c>
      <c r="F59" s="2" t="s">
        <v>597</v>
      </c>
      <c r="G59" s="3">
        <v>50</v>
      </c>
      <c r="H59" s="23">
        <v>17.39</v>
      </c>
    </row>
    <row r="60" spans="1:8" ht="15">
      <c r="A60" s="86" t="s">
        <v>41</v>
      </c>
      <c r="B60" s="2" t="s">
        <v>598</v>
      </c>
      <c r="C60" s="21" t="s">
        <v>739</v>
      </c>
      <c r="D60" s="23">
        <v>5.32</v>
      </c>
      <c r="E60" s="24" t="s">
        <v>466</v>
      </c>
      <c r="F60" s="2" t="s">
        <v>598</v>
      </c>
      <c r="G60" s="3">
        <v>50</v>
      </c>
      <c r="H60" s="23">
        <v>5.32</v>
      </c>
    </row>
    <row r="61" spans="1:8" ht="15">
      <c r="A61" s="86" t="s">
        <v>41</v>
      </c>
      <c r="B61" s="2" t="s">
        <v>599</v>
      </c>
      <c r="C61" s="21" t="s">
        <v>739</v>
      </c>
      <c r="D61" s="23">
        <v>7.6</v>
      </c>
      <c r="E61" s="24" t="s">
        <v>466</v>
      </c>
      <c r="F61" s="2" t="s">
        <v>599</v>
      </c>
      <c r="G61" s="3">
        <v>50</v>
      </c>
      <c r="H61" s="23">
        <v>7.6</v>
      </c>
    </row>
    <row r="62" spans="1:8" ht="15">
      <c r="A62" s="86" t="s">
        <v>279</v>
      </c>
      <c r="B62" s="2" t="s">
        <v>535</v>
      </c>
      <c r="C62" s="8" t="s">
        <v>741</v>
      </c>
      <c r="D62" s="6">
        <v>5.25</v>
      </c>
      <c r="E62" s="5" t="s">
        <v>773</v>
      </c>
      <c r="F62" s="2" t="s">
        <v>535</v>
      </c>
      <c r="G62" s="3">
        <v>50</v>
      </c>
      <c r="H62" s="6">
        <v>5.25</v>
      </c>
    </row>
    <row r="63" spans="1:8" ht="15">
      <c r="A63" s="86" t="s">
        <v>280</v>
      </c>
      <c r="B63" s="2" t="s">
        <v>536</v>
      </c>
      <c r="C63" s="21" t="s">
        <v>743</v>
      </c>
      <c r="D63" s="23">
        <v>11.4</v>
      </c>
      <c r="E63" s="24" t="s">
        <v>466</v>
      </c>
      <c r="F63" s="2" t="s">
        <v>536</v>
      </c>
      <c r="G63" s="3">
        <v>50</v>
      </c>
      <c r="H63" s="23">
        <v>11.4</v>
      </c>
    </row>
    <row r="64" spans="1:8" ht="15">
      <c r="A64" s="86" t="s">
        <v>281</v>
      </c>
      <c r="B64" s="2" t="s">
        <v>537</v>
      </c>
      <c r="C64" s="8" t="s">
        <v>745</v>
      </c>
      <c r="D64" s="6">
        <v>9.7</v>
      </c>
      <c r="E64" s="5" t="s">
        <v>773</v>
      </c>
      <c r="F64" s="2" t="s">
        <v>537</v>
      </c>
      <c r="G64" s="3">
        <v>50</v>
      </c>
      <c r="H64" s="6">
        <v>9.7</v>
      </c>
    </row>
    <row r="65" spans="1:8" ht="15">
      <c r="A65" s="86" t="s">
        <v>282</v>
      </c>
      <c r="B65" s="2" t="s">
        <v>600</v>
      </c>
      <c r="C65" s="8" t="s">
        <v>745</v>
      </c>
      <c r="D65" s="6">
        <v>9.7</v>
      </c>
      <c r="E65" s="5" t="s">
        <v>773</v>
      </c>
      <c r="F65" s="2" t="s">
        <v>600</v>
      </c>
      <c r="G65" s="3">
        <v>50</v>
      </c>
      <c r="H65" s="6">
        <v>9.7</v>
      </c>
    </row>
    <row r="66" spans="1:8" ht="15">
      <c r="A66" s="86" t="s">
        <v>282</v>
      </c>
      <c r="B66" s="2" t="s">
        <v>601</v>
      </c>
      <c r="C66" s="8" t="s">
        <v>747</v>
      </c>
      <c r="D66" s="6">
        <v>22.15</v>
      </c>
      <c r="E66" s="5" t="s">
        <v>773</v>
      </c>
      <c r="F66" s="2" t="s">
        <v>601</v>
      </c>
      <c r="G66" s="3">
        <v>50</v>
      </c>
      <c r="H66" s="6">
        <v>22.15</v>
      </c>
    </row>
    <row r="67" spans="1:8" ht="15">
      <c r="A67" s="86" t="s">
        <v>282</v>
      </c>
      <c r="B67" s="2" t="s">
        <v>602</v>
      </c>
      <c r="C67" s="8" t="s">
        <v>330</v>
      </c>
      <c r="D67" s="6">
        <v>9.8</v>
      </c>
      <c r="E67" s="5" t="s">
        <v>773</v>
      </c>
      <c r="F67" s="2" t="s">
        <v>602</v>
      </c>
      <c r="G67" s="3">
        <v>50</v>
      </c>
      <c r="H67" s="6">
        <v>9.8</v>
      </c>
    </row>
    <row r="68" spans="1:8" ht="15">
      <c r="A68" s="86" t="s">
        <v>283</v>
      </c>
      <c r="B68" s="2" t="s">
        <v>603</v>
      </c>
      <c r="C68" s="21" t="s">
        <v>749</v>
      </c>
      <c r="D68" s="23">
        <v>49.4</v>
      </c>
      <c r="E68" s="24" t="s">
        <v>466</v>
      </c>
      <c r="F68" s="2" t="s">
        <v>603</v>
      </c>
      <c r="G68" s="3">
        <v>50</v>
      </c>
      <c r="H68" s="23">
        <v>49.4</v>
      </c>
    </row>
    <row r="69" spans="1:8" ht="15">
      <c r="A69" s="86" t="s">
        <v>283</v>
      </c>
      <c r="B69" s="2" t="s">
        <v>604</v>
      </c>
      <c r="C69" s="21" t="s">
        <v>749</v>
      </c>
      <c r="D69" s="23">
        <v>52.97</v>
      </c>
      <c r="E69" s="24" t="s">
        <v>466</v>
      </c>
      <c r="F69" s="2" t="s">
        <v>604</v>
      </c>
      <c r="G69" s="3">
        <v>50</v>
      </c>
      <c r="H69" s="23">
        <v>52.97</v>
      </c>
    </row>
    <row r="70" spans="1:8" ht="15">
      <c r="A70" s="86" t="s">
        <v>284</v>
      </c>
      <c r="B70" s="2" t="s">
        <v>605</v>
      </c>
      <c r="C70" s="8" t="s">
        <v>753</v>
      </c>
      <c r="D70" s="6">
        <v>100</v>
      </c>
      <c r="E70" s="5" t="s">
        <v>773</v>
      </c>
      <c r="F70" s="2" t="s">
        <v>605</v>
      </c>
      <c r="G70" s="3">
        <v>50</v>
      </c>
      <c r="H70" s="6">
        <v>100</v>
      </c>
    </row>
    <row r="71" spans="1:8" ht="15">
      <c r="A71" s="86" t="s">
        <v>284</v>
      </c>
      <c r="B71" s="2" t="s">
        <v>606</v>
      </c>
      <c r="C71" s="8" t="s">
        <v>785</v>
      </c>
      <c r="D71" s="6">
        <v>82.5</v>
      </c>
      <c r="E71" s="5" t="s">
        <v>773</v>
      </c>
      <c r="F71" s="2" t="s">
        <v>606</v>
      </c>
      <c r="G71" s="3">
        <v>50</v>
      </c>
      <c r="H71" s="6">
        <v>82.5</v>
      </c>
    </row>
    <row r="72" spans="1:8" ht="15">
      <c r="A72" s="86" t="s">
        <v>284</v>
      </c>
      <c r="B72" s="2" t="s">
        <v>607</v>
      </c>
      <c r="C72" s="8" t="s">
        <v>751</v>
      </c>
      <c r="D72" s="6">
        <v>55.2</v>
      </c>
      <c r="E72" s="5" t="s">
        <v>773</v>
      </c>
      <c r="F72" s="2" t="s">
        <v>607</v>
      </c>
      <c r="G72" s="3">
        <v>50</v>
      </c>
      <c r="H72" s="6">
        <v>55.2</v>
      </c>
    </row>
    <row r="73" spans="1:8" ht="15">
      <c r="A73" s="86" t="s">
        <v>284</v>
      </c>
      <c r="B73" s="2" t="s">
        <v>608</v>
      </c>
      <c r="C73" s="8" t="s">
        <v>751</v>
      </c>
      <c r="D73" s="6">
        <v>55.2</v>
      </c>
      <c r="E73" s="5" t="s">
        <v>773</v>
      </c>
      <c r="F73" s="2" t="s">
        <v>608</v>
      </c>
      <c r="G73" s="3">
        <v>50</v>
      </c>
      <c r="H73" s="6">
        <v>55.2</v>
      </c>
    </row>
    <row r="74" spans="1:8" ht="15">
      <c r="A74" s="86" t="s">
        <v>285</v>
      </c>
      <c r="B74" s="2" t="s">
        <v>609</v>
      </c>
      <c r="C74" s="8" t="s">
        <v>753</v>
      </c>
      <c r="D74" s="6">
        <v>37.45</v>
      </c>
      <c r="E74" s="5" t="s">
        <v>773</v>
      </c>
      <c r="F74" s="2" t="s">
        <v>609</v>
      </c>
      <c r="G74" s="3">
        <v>50</v>
      </c>
      <c r="H74" s="6">
        <v>37.45</v>
      </c>
    </row>
    <row r="75" spans="1:8" ht="15">
      <c r="A75" s="86" t="s">
        <v>285</v>
      </c>
      <c r="B75" s="2" t="s">
        <v>610</v>
      </c>
      <c r="C75" s="8" t="s">
        <v>753</v>
      </c>
      <c r="D75" s="6">
        <v>65.25</v>
      </c>
      <c r="E75" s="5" t="s">
        <v>773</v>
      </c>
      <c r="F75" s="2" t="s">
        <v>610</v>
      </c>
      <c r="G75" s="3">
        <v>50</v>
      </c>
      <c r="H75" s="6">
        <v>65.25</v>
      </c>
    </row>
    <row r="76" spans="1:8" ht="29.25">
      <c r="A76" s="86" t="s">
        <v>285</v>
      </c>
      <c r="B76" s="2" t="s">
        <v>611</v>
      </c>
      <c r="C76" s="8" t="s">
        <v>791</v>
      </c>
      <c r="D76" s="6">
        <v>112.9</v>
      </c>
      <c r="E76" s="5" t="s">
        <v>773</v>
      </c>
      <c r="F76" s="2" t="s">
        <v>611</v>
      </c>
      <c r="G76" s="3">
        <v>50</v>
      </c>
      <c r="H76" s="6">
        <v>112.9</v>
      </c>
    </row>
    <row r="77" spans="1:8" ht="15">
      <c r="A77" s="86" t="s">
        <v>286</v>
      </c>
      <c r="B77" s="2">
        <v>45</v>
      </c>
      <c r="C77" s="8" t="s">
        <v>751</v>
      </c>
      <c r="D77" s="6">
        <v>69</v>
      </c>
      <c r="E77" s="5" t="s">
        <v>773</v>
      </c>
      <c r="F77" s="2">
        <v>45</v>
      </c>
      <c r="G77" s="3">
        <v>50</v>
      </c>
      <c r="H77" s="6">
        <v>69</v>
      </c>
    </row>
    <row r="78" spans="1:8" ht="15">
      <c r="A78" s="86" t="s">
        <v>287</v>
      </c>
      <c r="B78" s="2" t="s">
        <v>538</v>
      </c>
      <c r="C78" s="8" t="s">
        <v>149</v>
      </c>
      <c r="D78" s="6">
        <v>10.2</v>
      </c>
      <c r="E78" s="5" t="s">
        <v>773</v>
      </c>
      <c r="F78" s="2" t="s">
        <v>538</v>
      </c>
      <c r="G78" s="3">
        <v>50</v>
      </c>
      <c r="H78" s="6">
        <v>10.2</v>
      </c>
    </row>
    <row r="79" spans="1:8" ht="15">
      <c r="A79" s="86" t="s">
        <v>288</v>
      </c>
      <c r="B79" s="2" t="s">
        <v>612</v>
      </c>
      <c r="C79" s="21" t="s">
        <v>149</v>
      </c>
      <c r="D79" s="23">
        <v>36.1</v>
      </c>
      <c r="E79" s="24" t="s">
        <v>466</v>
      </c>
      <c r="F79" s="2" t="s">
        <v>612</v>
      </c>
      <c r="G79" s="3">
        <v>50</v>
      </c>
      <c r="H79" s="23">
        <v>36.1</v>
      </c>
    </row>
    <row r="80" spans="1:8" ht="15">
      <c r="A80" s="86" t="s">
        <v>288</v>
      </c>
      <c r="B80" s="2" t="s">
        <v>613</v>
      </c>
      <c r="C80" s="21" t="s">
        <v>149</v>
      </c>
      <c r="D80" s="23">
        <v>10.45</v>
      </c>
      <c r="E80" s="24" t="s">
        <v>466</v>
      </c>
      <c r="F80" s="2" t="s">
        <v>613</v>
      </c>
      <c r="G80" s="3">
        <v>50</v>
      </c>
      <c r="H80" s="23">
        <v>10.45</v>
      </c>
    </row>
    <row r="81" spans="1:8" ht="15">
      <c r="A81" s="86" t="s">
        <v>289</v>
      </c>
      <c r="B81" s="2" t="s">
        <v>539</v>
      </c>
      <c r="C81" s="8" t="s">
        <v>428</v>
      </c>
      <c r="D81" s="6">
        <v>175</v>
      </c>
      <c r="E81" s="5" t="s">
        <v>773</v>
      </c>
      <c r="F81" s="2" t="s">
        <v>539</v>
      </c>
      <c r="G81" s="3">
        <v>50</v>
      </c>
      <c r="H81" s="6">
        <v>175</v>
      </c>
    </row>
    <row r="82" spans="1:8" ht="15">
      <c r="A82" s="86" t="s">
        <v>290</v>
      </c>
      <c r="B82" s="2" t="s">
        <v>614</v>
      </c>
      <c r="C82" s="21" t="s">
        <v>319</v>
      </c>
      <c r="D82" s="23">
        <v>22.33</v>
      </c>
      <c r="E82" s="24" t="s">
        <v>466</v>
      </c>
      <c r="F82" s="2" t="s">
        <v>614</v>
      </c>
      <c r="G82" s="3">
        <v>50</v>
      </c>
      <c r="H82" s="23">
        <v>22.33</v>
      </c>
    </row>
    <row r="83" spans="1:8" ht="15">
      <c r="A83" s="86" t="s">
        <v>290</v>
      </c>
      <c r="B83" s="2" t="s">
        <v>615</v>
      </c>
      <c r="C83" s="21" t="s">
        <v>319</v>
      </c>
      <c r="D83" s="23">
        <v>28.5</v>
      </c>
      <c r="E83" s="24" t="s">
        <v>466</v>
      </c>
      <c r="F83" s="2" t="s">
        <v>615</v>
      </c>
      <c r="G83" s="3">
        <v>50</v>
      </c>
      <c r="H83" s="23">
        <v>28.5</v>
      </c>
    </row>
    <row r="84" spans="1:8" ht="15">
      <c r="A84" s="86" t="s">
        <v>290</v>
      </c>
      <c r="B84" s="2" t="s">
        <v>616</v>
      </c>
      <c r="C84" s="21" t="s">
        <v>319</v>
      </c>
      <c r="D84" s="23">
        <v>28.5</v>
      </c>
      <c r="E84" s="24" t="s">
        <v>466</v>
      </c>
      <c r="F84" s="2" t="s">
        <v>616</v>
      </c>
      <c r="G84" s="3">
        <v>50</v>
      </c>
      <c r="H84" s="23">
        <v>28.5</v>
      </c>
    </row>
    <row r="85" spans="1:8" ht="15">
      <c r="A85" s="86" t="s">
        <v>291</v>
      </c>
      <c r="B85" s="2" t="s">
        <v>540</v>
      </c>
      <c r="C85" s="8" t="s">
        <v>321</v>
      </c>
      <c r="D85" s="6">
        <v>21</v>
      </c>
      <c r="E85" s="5" t="s">
        <v>251</v>
      </c>
      <c r="F85" s="2" t="s">
        <v>540</v>
      </c>
      <c r="G85" s="3">
        <v>50</v>
      </c>
      <c r="H85" s="6">
        <v>21</v>
      </c>
    </row>
    <row r="86" spans="1:8" ht="15">
      <c r="A86" s="86" t="s">
        <v>292</v>
      </c>
      <c r="B86" s="2" t="s">
        <v>617</v>
      </c>
      <c r="C86" s="8" t="s">
        <v>323</v>
      </c>
      <c r="D86" s="6">
        <v>53</v>
      </c>
      <c r="E86" s="5" t="s">
        <v>164</v>
      </c>
      <c r="F86" s="2" t="s">
        <v>617</v>
      </c>
      <c r="G86" s="3">
        <v>50</v>
      </c>
      <c r="H86" s="6">
        <v>53</v>
      </c>
    </row>
    <row r="87" spans="1:8" ht="15">
      <c r="A87" s="86" t="s">
        <v>292</v>
      </c>
      <c r="B87" s="2" t="s">
        <v>618</v>
      </c>
      <c r="C87" s="8" t="s">
        <v>323</v>
      </c>
      <c r="D87" s="6">
        <v>75</v>
      </c>
      <c r="E87" s="5" t="s">
        <v>164</v>
      </c>
      <c r="F87" s="2" t="s">
        <v>618</v>
      </c>
      <c r="G87" s="3">
        <v>50</v>
      </c>
      <c r="H87" s="6">
        <v>75</v>
      </c>
    </row>
    <row r="88" spans="1:8" ht="15">
      <c r="A88" s="86" t="s">
        <v>293</v>
      </c>
      <c r="B88" s="2" t="s">
        <v>541</v>
      </c>
      <c r="C88" s="8" t="s">
        <v>326</v>
      </c>
      <c r="D88" s="6">
        <v>31.8</v>
      </c>
      <c r="E88" s="5" t="s">
        <v>773</v>
      </c>
      <c r="F88" s="2" t="s">
        <v>541</v>
      </c>
      <c r="G88" s="3">
        <v>50</v>
      </c>
      <c r="H88" s="6">
        <v>31.8</v>
      </c>
    </row>
    <row r="89" spans="1:8" ht="15">
      <c r="A89" s="86" t="s">
        <v>294</v>
      </c>
      <c r="B89" s="2" t="s">
        <v>619</v>
      </c>
      <c r="C89" s="8" t="s">
        <v>326</v>
      </c>
      <c r="D89" s="6">
        <v>34.5</v>
      </c>
      <c r="E89" s="5" t="s">
        <v>773</v>
      </c>
      <c r="F89" s="2" t="s">
        <v>619</v>
      </c>
      <c r="G89" s="3">
        <v>50</v>
      </c>
      <c r="H89" s="6">
        <v>34.5</v>
      </c>
    </row>
    <row r="90" spans="1:8" ht="15">
      <c r="A90" s="86" t="s">
        <v>294</v>
      </c>
      <c r="B90" s="2" t="s">
        <v>620</v>
      </c>
      <c r="C90" s="8" t="s">
        <v>326</v>
      </c>
      <c r="D90" s="6">
        <v>34.5</v>
      </c>
      <c r="E90" s="5" t="s">
        <v>773</v>
      </c>
      <c r="F90" s="2" t="s">
        <v>620</v>
      </c>
      <c r="G90" s="3">
        <v>50</v>
      </c>
      <c r="H90" s="6">
        <v>34.5</v>
      </c>
    </row>
    <row r="91" spans="1:8" ht="15">
      <c r="A91" s="86" t="s">
        <v>294</v>
      </c>
      <c r="B91" s="2" t="s">
        <v>621</v>
      </c>
      <c r="C91" s="8" t="s">
        <v>326</v>
      </c>
      <c r="D91" s="6">
        <v>63</v>
      </c>
      <c r="E91" s="5" t="s">
        <v>773</v>
      </c>
      <c r="F91" s="2" t="s">
        <v>621</v>
      </c>
      <c r="G91" s="3">
        <v>50</v>
      </c>
      <c r="H91" s="6">
        <v>63</v>
      </c>
    </row>
    <row r="92" spans="1:8" ht="29.25">
      <c r="A92" s="86" t="s">
        <v>294</v>
      </c>
      <c r="B92" s="2" t="s">
        <v>622</v>
      </c>
      <c r="C92" s="8" t="s">
        <v>155</v>
      </c>
      <c r="D92" s="6">
        <v>50.2</v>
      </c>
      <c r="E92" s="5" t="s">
        <v>773</v>
      </c>
      <c r="F92" s="2" t="s">
        <v>622</v>
      </c>
      <c r="G92" s="3">
        <v>50</v>
      </c>
      <c r="H92" s="6">
        <v>50.2</v>
      </c>
    </row>
    <row r="93" spans="1:8" ht="15">
      <c r="A93" s="86" t="s">
        <v>294</v>
      </c>
      <c r="B93" s="2" t="s">
        <v>623</v>
      </c>
      <c r="C93" s="8" t="s">
        <v>326</v>
      </c>
      <c r="D93" s="6">
        <v>42.5</v>
      </c>
      <c r="E93" s="5" t="s">
        <v>773</v>
      </c>
      <c r="F93" s="2" t="s">
        <v>623</v>
      </c>
      <c r="G93" s="3">
        <v>50</v>
      </c>
      <c r="H93" s="6">
        <v>42.5</v>
      </c>
    </row>
    <row r="94" spans="1:8" ht="15">
      <c r="A94" s="86" t="s">
        <v>295</v>
      </c>
      <c r="B94" s="2" t="s">
        <v>542</v>
      </c>
      <c r="C94" s="8" t="s">
        <v>159</v>
      </c>
      <c r="D94" s="6">
        <v>10.5</v>
      </c>
      <c r="E94" s="5" t="s">
        <v>773</v>
      </c>
      <c r="F94" s="2" t="s">
        <v>542</v>
      </c>
      <c r="G94" s="3">
        <v>50</v>
      </c>
      <c r="H94" s="6">
        <v>10.5</v>
      </c>
    </row>
    <row r="95" spans="1:8" ht="15">
      <c r="A95" s="86" t="s">
        <v>296</v>
      </c>
      <c r="B95" s="2" t="s">
        <v>543</v>
      </c>
      <c r="C95" s="21" t="s">
        <v>330</v>
      </c>
      <c r="D95" s="23">
        <v>30</v>
      </c>
      <c r="E95" s="24" t="s">
        <v>466</v>
      </c>
      <c r="F95" s="2" t="s">
        <v>543</v>
      </c>
      <c r="G95" s="3">
        <v>50</v>
      </c>
      <c r="H95" s="23">
        <v>30</v>
      </c>
    </row>
    <row r="96" spans="1:8" ht="15">
      <c r="A96" s="86" t="s">
        <v>297</v>
      </c>
      <c r="B96" s="2" t="s">
        <v>544</v>
      </c>
      <c r="C96" s="8" t="s">
        <v>450</v>
      </c>
      <c r="D96" s="6">
        <v>35.89</v>
      </c>
      <c r="E96" s="5" t="s">
        <v>448</v>
      </c>
      <c r="F96" s="2" t="s">
        <v>544</v>
      </c>
      <c r="G96" s="3">
        <v>50</v>
      </c>
      <c r="H96" s="6">
        <v>35.89</v>
      </c>
    </row>
    <row r="97" spans="1:8" ht="15">
      <c r="A97" s="86" t="s">
        <v>298</v>
      </c>
      <c r="B97" s="2" t="s">
        <v>545</v>
      </c>
      <c r="C97" s="8" t="s">
        <v>422</v>
      </c>
      <c r="D97" s="6">
        <v>14.36</v>
      </c>
      <c r="E97" s="5" t="s">
        <v>448</v>
      </c>
      <c r="F97" s="2" t="s">
        <v>545</v>
      </c>
      <c r="G97" s="3">
        <v>50</v>
      </c>
      <c r="H97" s="6">
        <v>14.36</v>
      </c>
    </row>
    <row r="98" spans="1:8" ht="15">
      <c r="A98" s="86" t="s">
        <v>299</v>
      </c>
      <c r="B98" s="2" t="s">
        <v>546</v>
      </c>
      <c r="C98" s="8" t="s">
        <v>238</v>
      </c>
      <c r="D98" s="6">
        <v>7.16</v>
      </c>
      <c r="E98" s="5" t="s">
        <v>239</v>
      </c>
      <c r="F98" s="2" t="s">
        <v>546</v>
      </c>
      <c r="G98" s="3">
        <v>50</v>
      </c>
      <c r="H98" s="6">
        <v>7.16</v>
      </c>
    </row>
    <row r="99" spans="1:8" ht="15">
      <c r="A99" s="86" t="s">
        <v>300</v>
      </c>
      <c r="B99" s="2" t="s">
        <v>547</v>
      </c>
      <c r="C99" s="8" t="s">
        <v>241</v>
      </c>
      <c r="D99" s="6">
        <v>3.74</v>
      </c>
      <c r="E99" s="5" t="s">
        <v>239</v>
      </c>
      <c r="F99" s="2" t="s">
        <v>547</v>
      </c>
      <c r="G99" s="3">
        <v>50</v>
      </c>
      <c r="H99" s="6">
        <v>3.74</v>
      </c>
    </row>
    <row r="100" spans="1:8" ht="15">
      <c r="A100" s="86" t="s">
        <v>301</v>
      </c>
      <c r="B100" s="2" t="s">
        <v>624</v>
      </c>
      <c r="C100" s="8" t="s">
        <v>242</v>
      </c>
      <c r="D100" s="6">
        <v>27</v>
      </c>
      <c r="E100" s="5" t="s">
        <v>448</v>
      </c>
      <c r="F100" s="2" t="s">
        <v>624</v>
      </c>
      <c r="G100" s="3">
        <v>50</v>
      </c>
      <c r="H100" s="6">
        <v>27</v>
      </c>
    </row>
    <row r="101" spans="1:8" ht="15">
      <c r="A101" s="86" t="s">
        <v>301</v>
      </c>
      <c r="B101" s="2" t="s">
        <v>625</v>
      </c>
      <c r="C101" s="8" t="s">
        <v>242</v>
      </c>
      <c r="D101" s="6">
        <v>27</v>
      </c>
      <c r="E101" s="5" t="s">
        <v>448</v>
      </c>
      <c r="F101" s="2" t="s">
        <v>625</v>
      </c>
      <c r="G101" s="3">
        <v>50</v>
      </c>
      <c r="H101" s="6">
        <v>27</v>
      </c>
    </row>
    <row r="102" spans="1:8" ht="15">
      <c r="A102" s="86" t="s">
        <v>301</v>
      </c>
      <c r="B102" s="2" t="s">
        <v>626</v>
      </c>
      <c r="C102" s="8" t="s">
        <v>242</v>
      </c>
      <c r="D102" s="6">
        <v>27</v>
      </c>
      <c r="E102" s="5" t="s">
        <v>448</v>
      </c>
      <c r="F102" s="2" t="s">
        <v>626</v>
      </c>
      <c r="G102" s="3">
        <v>50</v>
      </c>
      <c r="H102" s="6">
        <v>27</v>
      </c>
    </row>
    <row r="103" spans="1:8" ht="15">
      <c r="A103" s="86" t="s">
        <v>301</v>
      </c>
      <c r="B103" s="2" t="s">
        <v>627</v>
      </c>
      <c r="C103" s="8" t="s">
        <v>242</v>
      </c>
      <c r="D103" s="6">
        <v>27</v>
      </c>
      <c r="E103" s="5" t="s">
        <v>448</v>
      </c>
      <c r="F103" s="2" t="s">
        <v>627</v>
      </c>
      <c r="G103" s="3">
        <v>50</v>
      </c>
      <c r="H103" s="6">
        <v>27</v>
      </c>
    </row>
    <row r="104" spans="1:8" ht="15">
      <c r="A104" s="86" t="s">
        <v>302</v>
      </c>
      <c r="B104" s="2" t="s">
        <v>548</v>
      </c>
      <c r="C104" s="8" t="s">
        <v>491</v>
      </c>
      <c r="D104" s="6">
        <v>0.512</v>
      </c>
      <c r="E104" s="5" t="s">
        <v>235</v>
      </c>
      <c r="F104" s="2" t="s">
        <v>548</v>
      </c>
      <c r="G104" s="3">
        <v>50</v>
      </c>
      <c r="H104" s="6">
        <v>0.512</v>
      </c>
    </row>
    <row r="105" spans="1:8" ht="15">
      <c r="A105" s="86" t="s">
        <v>303</v>
      </c>
      <c r="B105" s="2" t="s">
        <v>549</v>
      </c>
      <c r="C105" s="8" t="s">
        <v>496</v>
      </c>
      <c r="D105" s="6">
        <v>15</v>
      </c>
      <c r="E105" s="5" t="s">
        <v>248</v>
      </c>
      <c r="F105" s="2" t="s">
        <v>549</v>
      </c>
      <c r="G105" s="3">
        <v>50</v>
      </c>
      <c r="H105" s="6">
        <v>15</v>
      </c>
    </row>
    <row r="106" spans="1:8" ht="15">
      <c r="A106" s="86" t="s">
        <v>304</v>
      </c>
      <c r="B106" s="2" t="s">
        <v>550</v>
      </c>
      <c r="C106" s="8" t="s">
        <v>501</v>
      </c>
      <c r="D106" s="6">
        <v>21</v>
      </c>
      <c r="E106" s="5" t="s">
        <v>253</v>
      </c>
      <c r="F106" s="2" t="s">
        <v>550</v>
      </c>
      <c r="G106" s="3">
        <v>50</v>
      </c>
      <c r="H106" s="6">
        <v>21</v>
      </c>
    </row>
    <row r="107" spans="1:8" ht="15">
      <c r="A107" s="86" t="s">
        <v>305</v>
      </c>
      <c r="B107" s="2" t="s">
        <v>628</v>
      </c>
      <c r="C107" s="8" t="s">
        <v>161</v>
      </c>
      <c r="D107" s="6">
        <v>285</v>
      </c>
      <c r="E107" s="5" t="s">
        <v>773</v>
      </c>
      <c r="F107" s="2" t="s">
        <v>628</v>
      </c>
      <c r="G107" s="3">
        <v>50</v>
      </c>
      <c r="H107" s="6">
        <v>285</v>
      </c>
    </row>
    <row r="108" spans="1:8" ht="15">
      <c r="A108" s="86" t="s">
        <v>305</v>
      </c>
      <c r="B108" s="2" t="s">
        <v>629</v>
      </c>
      <c r="C108" s="8" t="s">
        <v>503</v>
      </c>
      <c r="D108" s="6">
        <v>90</v>
      </c>
      <c r="E108" s="5" t="s">
        <v>773</v>
      </c>
      <c r="F108" s="2" t="s">
        <v>629</v>
      </c>
      <c r="G108" s="3">
        <v>50</v>
      </c>
      <c r="H108" s="6">
        <v>90</v>
      </c>
    </row>
    <row r="109" spans="1:8" ht="15">
      <c r="A109" s="86" t="s">
        <v>305</v>
      </c>
      <c r="B109" s="2" t="s">
        <v>630</v>
      </c>
      <c r="C109" s="8" t="s">
        <v>503</v>
      </c>
      <c r="D109" s="6">
        <v>250</v>
      </c>
      <c r="E109" s="5" t="s">
        <v>773</v>
      </c>
      <c r="F109" s="2" t="s">
        <v>630</v>
      </c>
      <c r="G109" s="3">
        <v>50</v>
      </c>
      <c r="H109" s="6">
        <v>250</v>
      </c>
    </row>
    <row r="110" spans="1:8" ht="15">
      <c r="A110" s="86" t="s">
        <v>306</v>
      </c>
      <c r="B110" s="2" t="s">
        <v>551</v>
      </c>
      <c r="C110" s="21" t="s">
        <v>43</v>
      </c>
      <c r="D110" s="23">
        <v>1.3</v>
      </c>
      <c r="E110" s="24" t="s">
        <v>466</v>
      </c>
      <c r="F110" s="2" t="s">
        <v>551</v>
      </c>
      <c r="G110" s="3">
        <v>50</v>
      </c>
      <c r="H110" s="23">
        <v>1.3</v>
      </c>
    </row>
    <row r="111" spans="1:8" ht="15">
      <c r="A111" s="86" t="s">
        <v>307</v>
      </c>
      <c r="B111" s="2" t="s">
        <v>552</v>
      </c>
      <c r="C111" s="8" t="s">
        <v>638</v>
      </c>
      <c r="D111" s="6">
        <v>14</v>
      </c>
      <c r="E111" s="5" t="s">
        <v>248</v>
      </c>
      <c r="F111" s="2" t="s">
        <v>552</v>
      </c>
      <c r="G111" s="3">
        <v>50</v>
      </c>
      <c r="H111" s="6">
        <v>14</v>
      </c>
    </row>
    <row r="112" spans="1:8" ht="15">
      <c r="A112" s="86" t="s">
        <v>308</v>
      </c>
      <c r="B112" s="2" t="s">
        <v>553</v>
      </c>
      <c r="C112" s="8" t="s">
        <v>651</v>
      </c>
      <c r="D112" s="6">
        <v>1.18</v>
      </c>
      <c r="E112" s="5" t="s">
        <v>769</v>
      </c>
      <c r="F112" s="2" t="s">
        <v>553</v>
      </c>
      <c r="G112" s="3">
        <v>50</v>
      </c>
      <c r="H112" s="6">
        <v>1.18</v>
      </c>
    </row>
  </sheetData>
  <autoFilter ref="A1:E112"/>
  <printOptions/>
  <pageMargins left="0.1968503937007874" right="0.1968503937007874" top="0.3937007874015748"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12"/>
  <sheetViews>
    <sheetView zoomScale="75" zoomScaleNormal="75" workbookViewId="0" topLeftCell="A1">
      <selection activeCell="A2" sqref="A2:J212"/>
    </sheetView>
  </sheetViews>
  <sheetFormatPr defaultColWidth="9.140625" defaultRowHeight="30.75" customHeight="1"/>
  <cols>
    <col min="1" max="1" width="7.00390625" style="82" customWidth="1"/>
    <col min="2" max="2" width="6.28125" style="82" customWidth="1"/>
    <col min="3" max="3" width="25.57421875" style="83" hidden="1" customWidth="1"/>
    <col min="4" max="4" width="0" style="66" hidden="1" customWidth="1"/>
    <col min="5" max="5" width="7.28125" style="66" customWidth="1"/>
    <col min="6" max="6" width="12.00390625" style="84" customWidth="1"/>
    <col min="7" max="7" width="18.00390625" style="27" bestFit="1" customWidth="1"/>
    <col min="8" max="8" width="15.28125" style="66" customWidth="1"/>
    <col min="9" max="9" width="15.140625" style="66" customWidth="1"/>
    <col min="10" max="10" width="14.421875" style="66" customWidth="1"/>
    <col min="11" max="16384" width="12.140625" style="66" customWidth="1"/>
  </cols>
  <sheetData>
    <row r="1" spans="1:10" ht="30.75" customHeight="1">
      <c r="A1" s="15" t="s">
        <v>333</v>
      </c>
      <c r="B1" s="15" t="s">
        <v>455</v>
      </c>
      <c r="C1" s="15" t="s">
        <v>334</v>
      </c>
      <c r="D1" s="15" t="s">
        <v>640</v>
      </c>
      <c r="E1" s="16" t="s">
        <v>332</v>
      </c>
      <c r="F1" s="17" t="s">
        <v>439</v>
      </c>
      <c r="G1" s="18" t="s">
        <v>440</v>
      </c>
      <c r="H1" s="16" t="s">
        <v>447</v>
      </c>
      <c r="I1" s="19" t="s">
        <v>441</v>
      </c>
      <c r="J1" s="16" t="s">
        <v>442</v>
      </c>
    </row>
    <row r="2" spans="1:10" ht="30.75" customHeight="1">
      <c r="A2" s="67" t="s">
        <v>641</v>
      </c>
      <c r="B2" s="67"/>
      <c r="C2" s="68" t="s">
        <v>792</v>
      </c>
      <c r="D2" s="69" t="s">
        <v>642</v>
      </c>
      <c r="E2" s="70">
        <v>900</v>
      </c>
      <c r="F2" s="71">
        <v>21.1</v>
      </c>
      <c r="G2" s="69" t="s">
        <v>263</v>
      </c>
      <c r="H2" s="72">
        <f>E2*F2</f>
        <v>18990</v>
      </c>
      <c r="I2" s="71">
        <f>H2*21%</f>
        <v>3987.8999999999996</v>
      </c>
      <c r="J2" s="71">
        <f>H2+I2</f>
        <v>22977.9</v>
      </c>
    </row>
    <row r="3" spans="1:10" ht="30.75" customHeight="1">
      <c r="A3" s="15" t="s">
        <v>641</v>
      </c>
      <c r="B3" s="15"/>
      <c r="C3" s="20" t="s">
        <v>139</v>
      </c>
      <c r="D3" s="24"/>
      <c r="E3" s="22"/>
      <c r="F3" s="16"/>
      <c r="G3" s="73"/>
      <c r="H3" s="23"/>
      <c r="I3" s="23"/>
      <c r="J3" s="23"/>
    </row>
    <row r="4" spans="1:10" ht="30.75" customHeight="1">
      <c r="A4" s="15" t="s">
        <v>643</v>
      </c>
      <c r="B4" s="15"/>
      <c r="C4" s="20" t="s">
        <v>445</v>
      </c>
      <c r="D4" s="24" t="s">
        <v>446</v>
      </c>
      <c r="E4" s="22">
        <v>600</v>
      </c>
      <c r="F4" s="73">
        <v>9.79</v>
      </c>
      <c r="G4" s="24" t="s">
        <v>448</v>
      </c>
      <c r="H4" s="25">
        <f>E4*F4</f>
        <v>5873.999999999999</v>
      </c>
      <c r="I4" s="23">
        <f aca="true" t="shared" si="0" ref="I4:I21">H4*21%</f>
        <v>1233.5399999999997</v>
      </c>
      <c r="J4" s="23">
        <f aca="true" t="shared" si="1" ref="J4:J21">H4+I4</f>
        <v>7107.539999999999</v>
      </c>
    </row>
    <row r="5" spans="1:10" ht="30.75" customHeight="1">
      <c r="A5" s="15" t="s">
        <v>644</v>
      </c>
      <c r="B5" s="15"/>
      <c r="C5" s="20" t="s">
        <v>452</v>
      </c>
      <c r="D5" s="24" t="s">
        <v>645</v>
      </c>
      <c r="E5" s="22">
        <v>7800</v>
      </c>
      <c r="F5" s="23">
        <v>2.16</v>
      </c>
      <c r="G5" s="24" t="s">
        <v>453</v>
      </c>
      <c r="H5" s="25">
        <f>E5*F5</f>
        <v>16848</v>
      </c>
      <c r="I5" s="23">
        <f t="shared" si="0"/>
        <v>3538.08</v>
      </c>
      <c r="J5" s="23">
        <f t="shared" si="1"/>
        <v>20386.08</v>
      </c>
    </row>
    <row r="6" spans="1:10" ht="30.75" customHeight="1">
      <c r="A6" s="15" t="s">
        <v>646</v>
      </c>
      <c r="B6" s="15" t="s">
        <v>647</v>
      </c>
      <c r="C6" s="20" t="s">
        <v>456</v>
      </c>
      <c r="D6" s="24" t="s">
        <v>454</v>
      </c>
      <c r="E6" s="22">
        <v>900</v>
      </c>
      <c r="F6" s="23">
        <v>10.7</v>
      </c>
      <c r="G6" s="24" t="s">
        <v>457</v>
      </c>
      <c r="H6" s="23">
        <f>E6*F6</f>
        <v>9630</v>
      </c>
      <c r="I6" s="23">
        <f t="shared" si="0"/>
        <v>2022.3</v>
      </c>
      <c r="J6" s="23">
        <f t="shared" si="1"/>
        <v>11652.3</v>
      </c>
    </row>
    <row r="7" spans="1:10" ht="30.75" customHeight="1">
      <c r="A7" s="15" t="s">
        <v>646</v>
      </c>
      <c r="B7" s="15" t="s">
        <v>648</v>
      </c>
      <c r="C7" s="20" t="s">
        <v>458</v>
      </c>
      <c r="D7" s="24" t="s">
        <v>454</v>
      </c>
      <c r="E7" s="22">
        <v>660</v>
      </c>
      <c r="F7" s="23">
        <v>2.069</v>
      </c>
      <c r="G7" s="24" t="s">
        <v>457</v>
      </c>
      <c r="H7" s="23">
        <f>E7*F7</f>
        <v>1365.54</v>
      </c>
      <c r="I7" s="23">
        <f t="shared" si="0"/>
        <v>286.7634</v>
      </c>
      <c r="J7" s="23">
        <f t="shared" si="1"/>
        <v>1652.3034</v>
      </c>
    </row>
    <row r="8" spans="1:10" ht="30.75" customHeight="1">
      <c r="A8" s="15"/>
      <c r="B8" s="15"/>
      <c r="C8" s="20"/>
      <c r="D8" s="24"/>
      <c r="E8" s="22"/>
      <c r="F8" s="171" t="s">
        <v>255</v>
      </c>
      <c r="G8" s="172"/>
      <c r="H8" s="25">
        <f>SUM(H6:H7)</f>
        <v>10995.54</v>
      </c>
      <c r="I8" s="23">
        <f t="shared" si="0"/>
        <v>2309.0634</v>
      </c>
      <c r="J8" s="23">
        <f t="shared" si="1"/>
        <v>13304.6034</v>
      </c>
    </row>
    <row r="9" spans="1:10" ht="30.75" customHeight="1">
      <c r="A9" s="15" t="s">
        <v>649</v>
      </c>
      <c r="B9" s="15"/>
      <c r="C9" s="20" t="s">
        <v>463</v>
      </c>
      <c r="D9" s="21" t="s">
        <v>464</v>
      </c>
      <c r="E9" s="22">
        <v>300</v>
      </c>
      <c r="F9" s="23">
        <v>2.66</v>
      </c>
      <c r="G9" s="24" t="s">
        <v>466</v>
      </c>
      <c r="H9" s="25">
        <f>E9*F9</f>
        <v>798</v>
      </c>
      <c r="I9" s="23">
        <f t="shared" si="0"/>
        <v>167.57999999999998</v>
      </c>
      <c r="J9" s="23">
        <f t="shared" si="1"/>
        <v>965.5799999999999</v>
      </c>
    </row>
    <row r="10" spans="1:10" ht="30.75" customHeight="1">
      <c r="A10" s="15" t="s">
        <v>650</v>
      </c>
      <c r="B10" s="15"/>
      <c r="C10" s="20" t="s">
        <v>140</v>
      </c>
      <c r="D10" s="74" t="s">
        <v>651</v>
      </c>
      <c r="E10" s="22">
        <v>4680</v>
      </c>
      <c r="F10" s="23">
        <v>11.98</v>
      </c>
      <c r="G10" s="24" t="s">
        <v>757</v>
      </c>
      <c r="H10" s="25">
        <f>E10*F10</f>
        <v>56066.4</v>
      </c>
      <c r="I10" s="23">
        <f t="shared" si="0"/>
        <v>11773.944</v>
      </c>
      <c r="J10" s="23">
        <f t="shared" si="1"/>
        <v>67840.344</v>
      </c>
    </row>
    <row r="11" spans="1:10" ht="30.75" customHeight="1">
      <c r="A11" s="15" t="s">
        <v>652</v>
      </c>
      <c r="B11" s="15" t="s">
        <v>647</v>
      </c>
      <c r="C11" s="20" t="s">
        <v>758</v>
      </c>
      <c r="D11" s="21" t="s">
        <v>651</v>
      </c>
      <c r="E11" s="22">
        <v>150</v>
      </c>
      <c r="F11" s="23">
        <v>0.98</v>
      </c>
      <c r="G11" s="24" t="s">
        <v>759</v>
      </c>
      <c r="H11" s="23">
        <f>E11*F11</f>
        <v>147</v>
      </c>
      <c r="I11" s="23">
        <f t="shared" si="0"/>
        <v>30.869999999999997</v>
      </c>
      <c r="J11" s="23">
        <f t="shared" si="1"/>
        <v>177.87</v>
      </c>
    </row>
    <row r="12" spans="1:10" ht="30.75" customHeight="1">
      <c r="A12" s="15" t="s">
        <v>652</v>
      </c>
      <c r="B12" s="15" t="s">
        <v>648</v>
      </c>
      <c r="C12" s="20" t="s">
        <v>760</v>
      </c>
      <c r="D12" s="21" t="s">
        <v>651</v>
      </c>
      <c r="E12" s="22">
        <v>4650</v>
      </c>
      <c r="F12" s="23">
        <v>2.4</v>
      </c>
      <c r="G12" s="24" t="s">
        <v>759</v>
      </c>
      <c r="H12" s="23">
        <f>E12*F12</f>
        <v>11160</v>
      </c>
      <c r="I12" s="23">
        <f t="shared" si="0"/>
        <v>2343.6</v>
      </c>
      <c r="J12" s="23">
        <f t="shared" si="1"/>
        <v>13503.6</v>
      </c>
    </row>
    <row r="13" spans="1:10" ht="30.75" customHeight="1">
      <c r="A13" s="15" t="s">
        <v>652</v>
      </c>
      <c r="B13" s="15" t="s">
        <v>653</v>
      </c>
      <c r="C13" s="20" t="s">
        <v>793</v>
      </c>
      <c r="D13" s="21" t="s">
        <v>762</v>
      </c>
      <c r="E13" s="22">
        <v>600</v>
      </c>
      <c r="F13" s="23">
        <v>0.54</v>
      </c>
      <c r="G13" s="24" t="s">
        <v>759</v>
      </c>
      <c r="H13" s="23">
        <f>E13*F13</f>
        <v>324</v>
      </c>
      <c r="I13" s="23">
        <f t="shared" si="0"/>
        <v>68.03999999999999</v>
      </c>
      <c r="J13" s="23">
        <f t="shared" si="1"/>
        <v>392.03999999999996</v>
      </c>
    </row>
    <row r="14" spans="1:10" ht="30.75" customHeight="1">
      <c r="A14" s="15"/>
      <c r="B14" s="15"/>
      <c r="C14" s="20"/>
      <c r="D14" s="21"/>
      <c r="E14" s="22"/>
      <c r="F14" s="169" t="s">
        <v>255</v>
      </c>
      <c r="G14" s="170"/>
      <c r="H14" s="25">
        <f>SUM(H11:H13)</f>
        <v>11631</v>
      </c>
      <c r="I14" s="23">
        <f t="shared" si="0"/>
        <v>2442.5099999999998</v>
      </c>
      <c r="J14" s="23">
        <f t="shared" si="1"/>
        <v>14073.51</v>
      </c>
    </row>
    <row r="15" spans="1:10" ht="30.75" customHeight="1">
      <c r="A15" s="15" t="s">
        <v>654</v>
      </c>
      <c r="B15" s="15"/>
      <c r="C15" s="20" t="s">
        <v>256</v>
      </c>
      <c r="D15" s="21" t="s">
        <v>257</v>
      </c>
      <c r="E15" s="22">
        <v>210</v>
      </c>
      <c r="F15" s="23">
        <v>35.7</v>
      </c>
      <c r="G15" s="24" t="s">
        <v>773</v>
      </c>
      <c r="H15" s="25">
        <f aca="true" t="shared" si="2" ref="H15:H20">E15*F15</f>
        <v>7497.000000000001</v>
      </c>
      <c r="I15" s="23">
        <f t="shared" si="0"/>
        <v>1574.3700000000001</v>
      </c>
      <c r="J15" s="23">
        <f t="shared" si="1"/>
        <v>9071.37</v>
      </c>
    </row>
    <row r="16" spans="1:11" ht="30.75" customHeight="1">
      <c r="A16" s="15" t="s">
        <v>655</v>
      </c>
      <c r="B16" s="15"/>
      <c r="C16" s="20" t="s">
        <v>763</v>
      </c>
      <c r="D16" s="21" t="s">
        <v>764</v>
      </c>
      <c r="E16" s="22">
        <v>1350</v>
      </c>
      <c r="F16" s="23">
        <v>6.8</v>
      </c>
      <c r="G16" s="24" t="s">
        <v>759</v>
      </c>
      <c r="H16" s="25">
        <f t="shared" si="2"/>
        <v>9180</v>
      </c>
      <c r="I16" s="23">
        <f t="shared" si="0"/>
        <v>1927.8</v>
      </c>
      <c r="J16" s="23">
        <f t="shared" si="1"/>
        <v>11107.8</v>
      </c>
      <c r="K16" s="88"/>
    </row>
    <row r="17" spans="1:10" ht="30.75" customHeight="1">
      <c r="A17" s="15" t="s">
        <v>656</v>
      </c>
      <c r="B17" s="15" t="s">
        <v>657</v>
      </c>
      <c r="C17" s="20" t="s">
        <v>459</v>
      </c>
      <c r="D17" s="21" t="s">
        <v>454</v>
      </c>
      <c r="E17" s="22">
        <v>132300</v>
      </c>
      <c r="F17" s="23">
        <v>0.38</v>
      </c>
      <c r="G17" s="24" t="s">
        <v>457</v>
      </c>
      <c r="H17" s="23">
        <f t="shared" si="2"/>
        <v>50274</v>
      </c>
      <c r="I17" s="23">
        <f t="shared" si="0"/>
        <v>10557.539999999999</v>
      </c>
      <c r="J17" s="23">
        <f t="shared" si="1"/>
        <v>60831.54</v>
      </c>
    </row>
    <row r="18" spans="1:10" ht="30.75" customHeight="1">
      <c r="A18" s="15" t="s">
        <v>656</v>
      </c>
      <c r="B18" s="15" t="s">
        <v>659</v>
      </c>
      <c r="C18" s="20" t="s">
        <v>460</v>
      </c>
      <c r="D18" s="21" t="s">
        <v>658</v>
      </c>
      <c r="E18" s="22">
        <v>300</v>
      </c>
      <c r="F18" s="23">
        <v>6.58</v>
      </c>
      <c r="G18" s="24" t="s">
        <v>457</v>
      </c>
      <c r="H18" s="23">
        <f t="shared" si="2"/>
        <v>1974</v>
      </c>
      <c r="I18" s="23">
        <f t="shared" si="0"/>
        <v>414.53999999999996</v>
      </c>
      <c r="J18" s="23">
        <f t="shared" si="1"/>
        <v>2388.54</v>
      </c>
    </row>
    <row r="19" spans="1:10" ht="30.75" customHeight="1">
      <c r="A19" s="15" t="s">
        <v>656</v>
      </c>
      <c r="B19" s="15" t="s">
        <v>660</v>
      </c>
      <c r="C19" s="20" t="s">
        <v>461</v>
      </c>
      <c r="D19" s="21" t="s">
        <v>664</v>
      </c>
      <c r="E19" s="22">
        <v>1350</v>
      </c>
      <c r="F19" s="23">
        <v>8.1</v>
      </c>
      <c r="G19" s="24" t="s">
        <v>457</v>
      </c>
      <c r="H19" s="23">
        <f t="shared" si="2"/>
        <v>10935</v>
      </c>
      <c r="I19" s="23">
        <f t="shared" si="0"/>
        <v>2296.35</v>
      </c>
      <c r="J19" s="23">
        <f t="shared" si="1"/>
        <v>13231.35</v>
      </c>
    </row>
    <row r="20" spans="1:10" ht="30.75" customHeight="1">
      <c r="A20" s="15" t="s">
        <v>656</v>
      </c>
      <c r="B20" s="15" t="s">
        <v>661</v>
      </c>
      <c r="C20" s="20" t="s">
        <v>462</v>
      </c>
      <c r="D20" s="21" t="s">
        <v>664</v>
      </c>
      <c r="E20" s="22">
        <v>750</v>
      </c>
      <c r="F20" s="23">
        <v>8.1</v>
      </c>
      <c r="G20" s="24" t="s">
        <v>457</v>
      </c>
      <c r="H20" s="23">
        <f t="shared" si="2"/>
        <v>6075</v>
      </c>
      <c r="I20" s="23">
        <f t="shared" si="0"/>
        <v>1275.75</v>
      </c>
      <c r="J20" s="23">
        <f t="shared" si="1"/>
        <v>7350.75</v>
      </c>
    </row>
    <row r="21" spans="1:10" ht="30.75" customHeight="1">
      <c r="A21" s="15"/>
      <c r="B21" s="15"/>
      <c r="C21" s="20"/>
      <c r="D21" s="21"/>
      <c r="E21" s="22"/>
      <c r="F21" s="169" t="s">
        <v>255</v>
      </c>
      <c r="G21" s="170"/>
      <c r="H21" s="25">
        <f>SUM(H17:H20)</f>
        <v>69258</v>
      </c>
      <c r="I21" s="23">
        <f t="shared" si="0"/>
        <v>14544.18</v>
      </c>
      <c r="J21" s="23">
        <f t="shared" si="1"/>
        <v>83802.18</v>
      </c>
    </row>
    <row r="22" spans="1:10" ht="30.75" customHeight="1">
      <c r="A22" s="15" t="s">
        <v>662</v>
      </c>
      <c r="B22" s="15" t="s">
        <v>647</v>
      </c>
      <c r="C22" s="20" t="s">
        <v>663</v>
      </c>
      <c r="D22" s="21" t="s">
        <v>664</v>
      </c>
      <c r="E22" s="22">
        <v>42000</v>
      </c>
      <c r="F22" s="73" t="s">
        <v>770</v>
      </c>
      <c r="G22" s="24"/>
      <c r="H22" s="75"/>
      <c r="I22" s="75"/>
      <c r="J22" s="75"/>
    </row>
    <row r="23" spans="1:10" ht="30.75" customHeight="1">
      <c r="A23" s="15" t="s">
        <v>662</v>
      </c>
      <c r="B23" s="15" t="s">
        <v>648</v>
      </c>
      <c r="C23" s="20" t="s">
        <v>665</v>
      </c>
      <c r="D23" s="21" t="s">
        <v>664</v>
      </c>
      <c r="E23" s="22">
        <v>8250</v>
      </c>
      <c r="F23" s="73" t="s">
        <v>770</v>
      </c>
      <c r="G23" s="24"/>
      <c r="H23" s="75"/>
      <c r="I23" s="75"/>
      <c r="J23" s="75"/>
    </row>
    <row r="24" spans="1:10" ht="30.75" customHeight="1">
      <c r="A24" s="15" t="s">
        <v>662</v>
      </c>
      <c r="B24" s="15" t="s">
        <v>660</v>
      </c>
      <c r="C24" s="20" t="s">
        <v>666</v>
      </c>
      <c r="D24" s="21" t="s">
        <v>664</v>
      </c>
      <c r="E24" s="22">
        <v>1140</v>
      </c>
      <c r="F24" s="73" t="s">
        <v>770</v>
      </c>
      <c r="G24" s="24"/>
      <c r="H24" s="75"/>
      <c r="I24" s="75"/>
      <c r="J24" s="75"/>
    </row>
    <row r="25" spans="1:10" ht="30.75" customHeight="1">
      <c r="A25" s="15" t="s">
        <v>667</v>
      </c>
      <c r="B25" s="15" t="s">
        <v>668</v>
      </c>
      <c r="C25" s="20" t="s">
        <v>669</v>
      </c>
      <c r="D25" s="21" t="s">
        <v>670</v>
      </c>
      <c r="E25" s="22">
        <v>21000</v>
      </c>
      <c r="F25" s="73" t="s">
        <v>770</v>
      </c>
      <c r="G25" s="24"/>
      <c r="H25" s="75"/>
      <c r="I25" s="75"/>
      <c r="J25" s="75"/>
    </row>
    <row r="26" spans="1:10" ht="30.75" customHeight="1">
      <c r="A26" s="15" t="s">
        <v>667</v>
      </c>
      <c r="B26" s="15" t="s">
        <v>668</v>
      </c>
      <c r="C26" s="20" t="s">
        <v>671</v>
      </c>
      <c r="D26" s="21"/>
      <c r="E26" s="22">
        <v>0</v>
      </c>
      <c r="F26" s="73" t="s">
        <v>770</v>
      </c>
      <c r="G26" s="24"/>
      <c r="H26" s="75"/>
      <c r="I26" s="75"/>
      <c r="J26" s="75"/>
    </row>
    <row r="27" spans="1:10" ht="30.75" customHeight="1">
      <c r="A27" s="15" t="s">
        <v>672</v>
      </c>
      <c r="B27" s="15"/>
      <c r="C27" s="20" t="s">
        <v>771</v>
      </c>
      <c r="D27" s="21" t="s">
        <v>772</v>
      </c>
      <c r="E27" s="22">
        <v>2400</v>
      </c>
      <c r="F27" s="23">
        <v>3.1</v>
      </c>
      <c r="G27" s="24" t="s">
        <v>773</v>
      </c>
      <c r="H27" s="25">
        <f>E27*F27</f>
        <v>7440</v>
      </c>
      <c r="I27" s="23">
        <f>H27*21%</f>
        <v>1562.3999999999999</v>
      </c>
      <c r="J27" s="23">
        <f>H27+I27</f>
        <v>9002.4</v>
      </c>
    </row>
    <row r="28" spans="1:10" ht="30.75" customHeight="1">
      <c r="A28" s="15" t="s">
        <v>673</v>
      </c>
      <c r="B28" s="15"/>
      <c r="C28" s="20" t="s">
        <v>674</v>
      </c>
      <c r="D28" s="21" t="s">
        <v>675</v>
      </c>
      <c r="E28" s="22">
        <v>600</v>
      </c>
      <c r="F28" s="73" t="s">
        <v>770</v>
      </c>
      <c r="G28" s="24"/>
      <c r="H28" s="75"/>
      <c r="I28" s="75"/>
      <c r="J28" s="75"/>
    </row>
    <row r="29" spans="1:10" ht="30.75" customHeight="1">
      <c r="A29" s="15" t="s">
        <v>676</v>
      </c>
      <c r="B29" s="15"/>
      <c r="C29" s="20" t="s">
        <v>677</v>
      </c>
      <c r="D29" s="21" t="s">
        <v>678</v>
      </c>
      <c r="E29" s="22">
        <v>30</v>
      </c>
      <c r="F29" s="73" t="s">
        <v>770</v>
      </c>
      <c r="G29" s="24"/>
      <c r="H29" s="75"/>
      <c r="I29" s="75"/>
      <c r="J29" s="75"/>
    </row>
    <row r="30" spans="1:10" ht="30.75" customHeight="1">
      <c r="A30" s="15" t="s">
        <v>679</v>
      </c>
      <c r="B30" s="15" t="s">
        <v>657</v>
      </c>
      <c r="C30" s="20" t="s">
        <v>794</v>
      </c>
      <c r="D30" s="21" t="s">
        <v>680</v>
      </c>
      <c r="E30" s="22">
        <v>30</v>
      </c>
      <c r="F30" s="23">
        <v>190</v>
      </c>
      <c r="G30" s="24" t="s">
        <v>164</v>
      </c>
      <c r="H30" s="23">
        <f>E30*F30</f>
        <v>5700</v>
      </c>
      <c r="I30" s="23">
        <f>H30*4%</f>
        <v>228</v>
      </c>
      <c r="J30" s="23">
        <f>H30+I30</f>
        <v>5928</v>
      </c>
    </row>
    <row r="31" spans="1:10" ht="30.75" customHeight="1">
      <c r="A31" s="15" t="s">
        <v>679</v>
      </c>
      <c r="B31" s="15" t="s">
        <v>659</v>
      </c>
      <c r="C31" s="20" t="s">
        <v>10</v>
      </c>
      <c r="D31" s="21" t="s">
        <v>680</v>
      </c>
      <c r="E31" s="22">
        <v>150</v>
      </c>
      <c r="F31" s="23">
        <v>210</v>
      </c>
      <c r="G31" s="24" t="s">
        <v>164</v>
      </c>
      <c r="H31" s="23">
        <f>E31*F31</f>
        <v>31500</v>
      </c>
      <c r="I31" s="23">
        <f>H31*4%</f>
        <v>1260</v>
      </c>
      <c r="J31" s="23">
        <f>H31+I31</f>
        <v>32760</v>
      </c>
    </row>
    <row r="32" spans="1:10" ht="30.75" customHeight="1">
      <c r="A32" s="15"/>
      <c r="B32" s="15"/>
      <c r="C32" s="20"/>
      <c r="D32" s="21"/>
      <c r="E32" s="22"/>
      <c r="F32" s="169" t="s">
        <v>255</v>
      </c>
      <c r="G32" s="170"/>
      <c r="H32" s="25">
        <f>SUM(H30:H31)</f>
        <v>37200</v>
      </c>
      <c r="I32" s="23">
        <f>SUM(I30:I31)</f>
        <v>1488</v>
      </c>
      <c r="J32" s="23">
        <f>SUM(J30:J31)</f>
        <v>38688</v>
      </c>
    </row>
    <row r="33" spans="1:10" ht="30.75" customHeight="1">
      <c r="A33" s="15" t="s">
        <v>681</v>
      </c>
      <c r="B33" s="15" t="s">
        <v>657</v>
      </c>
      <c r="C33" s="20" t="s">
        <v>169</v>
      </c>
      <c r="D33" s="21" t="s">
        <v>682</v>
      </c>
      <c r="E33" s="22">
        <v>2250</v>
      </c>
      <c r="F33" s="23">
        <v>0.21</v>
      </c>
      <c r="G33" s="24" t="s">
        <v>233</v>
      </c>
      <c r="H33" s="23">
        <f>E33*F33</f>
        <v>472.5</v>
      </c>
      <c r="I33" s="23">
        <f>H33*4%</f>
        <v>18.900000000000002</v>
      </c>
      <c r="J33" s="23">
        <f>H33+I33</f>
        <v>491.4</v>
      </c>
    </row>
    <row r="34" spans="1:10" ht="30.75" customHeight="1">
      <c r="A34" s="15" t="s">
        <v>681</v>
      </c>
      <c r="B34" s="15" t="s">
        <v>659</v>
      </c>
      <c r="C34" s="20" t="s">
        <v>234</v>
      </c>
      <c r="D34" s="21" t="s">
        <v>682</v>
      </c>
      <c r="E34" s="22">
        <v>37650</v>
      </c>
      <c r="F34" s="23">
        <v>0.21</v>
      </c>
      <c r="G34" s="24" t="s">
        <v>233</v>
      </c>
      <c r="H34" s="23">
        <f>E34*F34</f>
        <v>7906.5</v>
      </c>
      <c r="I34" s="23">
        <f>H34*4%</f>
        <v>316.26</v>
      </c>
      <c r="J34" s="23">
        <f>H34+I34</f>
        <v>8222.76</v>
      </c>
    </row>
    <row r="35" spans="1:10" ht="30.75" customHeight="1">
      <c r="A35" s="67"/>
      <c r="B35" s="67"/>
      <c r="C35" s="68"/>
      <c r="D35" s="76"/>
      <c r="E35" s="70"/>
      <c r="F35" s="173" t="s">
        <v>255</v>
      </c>
      <c r="G35" s="174"/>
      <c r="H35" s="72">
        <f>SUM(H33:H34)</f>
        <v>8379</v>
      </c>
      <c r="I35" s="71">
        <f>H35*4%</f>
        <v>335.16</v>
      </c>
      <c r="J35" s="71">
        <f>H35+I35</f>
        <v>8714.16</v>
      </c>
    </row>
    <row r="36" spans="1:10" ht="30.75" customHeight="1">
      <c r="A36" s="15" t="s">
        <v>683</v>
      </c>
      <c r="B36" s="15" t="s">
        <v>657</v>
      </c>
      <c r="C36" s="20" t="s">
        <v>684</v>
      </c>
      <c r="D36" s="21" t="s">
        <v>685</v>
      </c>
      <c r="E36" s="22">
        <v>15600</v>
      </c>
      <c r="F36" s="73" t="s">
        <v>770</v>
      </c>
      <c r="G36" s="24"/>
      <c r="H36" s="75"/>
      <c r="I36" s="75"/>
      <c r="J36" s="75"/>
    </row>
    <row r="37" spans="1:10" ht="30.75" customHeight="1">
      <c r="A37" s="15" t="s">
        <v>683</v>
      </c>
      <c r="B37" s="15" t="s">
        <v>659</v>
      </c>
      <c r="C37" s="20" t="s">
        <v>686</v>
      </c>
      <c r="D37" s="21" t="s">
        <v>685</v>
      </c>
      <c r="E37" s="22">
        <v>1500</v>
      </c>
      <c r="F37" s="73" t="s">
        <v>770</v>
      </c>
      <c r="G37" s="24"/>
      <c r="H37" s="75"/>
      <c r="I37" s="75"/>
      <c r="J37" s="75"/>
    </row>
    <row r="38" spans="1:10" ht="30.75" customHeight="1">
      <c r="A38" s="15" t="s">
        <v>683</v>
      </c>
      <c r="B38" s="15" t="s">
        <v>660</v>
      </c>
      <c r="C38" s="20" t="s">
        <v>687</v>
      </c>
      <c r="D38" s="21" t="s">
        <v>685</v>
      </c>
      <c r="E38" s="22">
        <v>18600</v>
      </c>
      <c r="F38" s="73" t="s">
        <v>770</v>
      </c>
      <c r="G38" s="24"/>
      <c r="H38" s="75"/>
      <c r="I38" s="75"/>
      <c r="J38" s="75"/>
    </row>
    <row r="39" spans="1:10" ht="30.75" customHeight="1">
      <c r="A39" s="15" t="s">
        <v>683</v>
      </c>
      <c r="B39" s="15" t="s">
        <v>661</v>
      </c>
      <c r="C39" s="20" t="s">
        <v>688</v>
      </c>
      <c r="D39" s="21" t="s">
        <v>685</v>
      </c>
      <c r="E39" s="22">
        <v>216600</v>
      </c>
      <c r="F39" s="73" t="s">
        <v>770</v>
      </c>
      <c r="G39" s="24"/>
      <c r="H39" s="75"/>
      <c r="I39" s="75"/>
      <c r="J39" s="75"/>
    </row>
    <row r="40" spans="1:10" ht="30.75" customHeight="1">
      <c r="A40" s="15" t="s">
        <v>683</v>
      </c>
      <c r="B40" s="15" t="s">
        <v>689</v>
      </c>
      <c r="C40" s="20" t="s">
        <v>690</v>
      </c>
      <c r="D40" s="21" t="s">
        <v>685</v>
      </c>
      <c r="E40" s="22">
        <v>3150</v>
      </c>
      <c r="F40" s="73" t="s">
        <v>770</v>
      </c>
      <c r="G40" s="24"/>
      <c r="H40" s="75"/>
      <c r="I40" s="75"/>
      <c r="J40" s="75"/>
    </row>
    <row r="41" spans="1:10" ht="30.75" customHeight="1">
      <c r="A41" s="15" t="s">
        <v>683</v>
      </c>
      <c r="B41" s="15" t="s">
        <v>691</v>
      </c>
      <c r="C41" s="20" t="s">
        <v>692</v>
      </c>
      <c r="D41" s="21" t="s">
        <v>685</v>
      </c>
      <c r="E41" s="22">
        <v>600</v>
      </c>
      <c r="F41" s="73" t="s">
        <v>770</v>
      </c>
      <c r="G41" s="24"/>
      <c r="H41" s="75"/>
      <c r="I41" s="75"/>
      <c r="J41" s="75"/>
    </row>
    <row r="42" spans="1:10" ht="30.75" customHeight="1">
      <c r="A42" s="15" t="s">
        <v>683</v>
      </c>
      <c r="B42" s="15" t="s">
        <v>693</v>
      </c>
      <c r="C42" s="20" t="s">
        <v>694</v>
      </c>
      <c r="D42" s="21" t="s">
        <v>685</v>
      </c>
      <c r="E42" s="22">
        <v>6990</v>
      </c>
      <c r="F42" s="73" t="s">
        <v>770</v>
      </c>
      <c r="G42" s="24"/>
      <c r="H42" s="75"/>
      <c r="I42" s="75"/>
      <c r="J42" s="75"/>
    </row>
    <row r="43" spans="1:10" ht="30.75" customHeight="1">
      <c r="A43" s="15" t="s">
        <v>695</v>
      </c>
      <c r="B43" s="15" t="s">
        <v>657</v>
      </c>
      <c r="C43" s="20" t="s">
        <v>765</v>
      </c>
      <c r="D43" s="21" t="s">
        <v>766</v>
      </c>
      <c r="E43" s="22">
        <v>97200</v>
      </c>
      <c r="F43" s="23">
        <v>0.42</v>
      </c>
      <c r="G43" s="24" t="s">
        <v>759</v>
      </c>
      <c r="H43" s="23">
        <f>E43*F43</f>
        <v>40824</v>
      </c>
      <c r="I43" s="23">
        <f>H43*21%</f>
        <v>8573.039999999999</v>
      </c>
      <c r="J43" s="23">
        <f>H43+I43</f>
        <v>49397.04</v>
      </c>
    </row>
    <row r="44" spans="1:10" ht="30.75" customHeight="1">
      <c r="A44" s="15" t="s">
        <v>695</v>
      </c>
      <c r="B44" s="15" t="s">
        <v>659</v>
      </c>
      <c r="C44" s="20" t="s">
        <v>767</v>
      </c>
      <c r="D44" s="21" t="s">
        <v>766</v>
      </c>
      <c r="E44" s="22">
        <v>8100</v>
      </c>
      <c r="F44" s="23">
        <v>0.42</v>
      </c>
      <c r="G44" s="24" t="s">
        <v>759</v>
      </c>
      <c r="H44" s="23">
        <f>E44*F44</f>
        <v>3402</v>
      </c>
      <c r="I44" s="23">
        <f>H44*21%</f>
        <v>714.42</v>
      </c>
      <c r="J44" s="23">
        <f>H44+I44</f>
        <v>4116.42</v>
      </c>
    </row>
    <row r="45" spans="1:10" ht="30.75" customHeight="1">
      <c r="A45" s="15"/>
      <c r="B45" s="15"/>
      <c r="C45" s="20"/>
      <c r="D45" s="21"/>
      <c r="E45" s="22"/>
      <c r="F45" s="169" t="s">
        <v>255</v>
      </c>
      <c r="G45" s="170"/>
      <c r="H45" s="25">
        <f>SUM(H43:H44)</f>
        <v>44226</v>
      </c>
      <c r="I45" s="23">
        <f>SUM(I43:I44)</f>
        <v>9287.46</v>
      </c>
      <c r="J45" s="23">
        <f>SUM(J43:J44)</f>
        <v>53513.46</v>
      </c>
    </row>
    <row r="46" spans="1:10" ht="30.75" customHeight="1">
      <c r="A46" s="15" t="s">
        <v>696</v>
      </c>
      <c r="B46" s="15"/>
      <c r="C46" s="20" t="s">
        <v>11</v>
      </c>
      <c r="D46" s="21" t="s">
        <v>697</v>
      </c>
      <c r="E46" s="22">
        <v>450</v>
      </c>
      <c r="F46" s="23">
        <v>8.27</v>
      </c>
      <c r="G46" s="24" t="s">
        <v>466</v>
      </c>
      <c r="H46" s="25">
        <f>E46*F46</f>
        <v>3721.5</v>
      </c>
      <c r="I46" s="23">
        <f aca="true" t="shared" si="3" ref="I46:I51">H46*21%</f>
        <v>781.515</v>
      </c>
      <c r="J46" s="23">
        <f aca="true" t="shared" si="4" ref="J46:J51">H46+I46</f>
        <v>4503.015</v>
      </c>
    </row>
    <row r="47" spans="1:10" ht="30.75" customHeight="1">
      <c r="A47" s="15" t="s">
        <v>698</v>
      </c>
      <c r="B47" s="15"/>
      <c r="C47" s="20" t="s">
        <v>12</v>
      </c>
      <c r="D47" s="21" t="s">
        <v>699</v>
      </c>
      <c r="E47" s="22">
        <v>600</v>
      </c>
      <c r="F47" s="23">
        <v>5.61</v>
      </c>
      <c r="G47" s="24" t="s">
        <v>466</v>
      </c>
      <c r="H47" s="25">
        <f>E47*F47</f>
        <v>3366</v>
      </c>
      <c r="I47" s="23">
        <f t="shared" si="3"/>
        <v>706.86</v>
      </c>
      <c r="J47" s="23">
        <f t="shared" si="4"/>
        <v>4072.86</v>
      </c>
    </row>
    <row r="48" spans="1:10" ht="30.75" customHeight="1">
      <c r="A48" s="15" t="s">
        <v>700</v>
      </c>
      <c r="B48" s="15"/>
      <c r="C48" s="20" t="s">
        <v>468</v>
      </c>
      <c r="D48" s="21" t="s">
        <v>701</v>
      </c>
      <c r="E48" s="22">
        <v>60</v>
      </c>
      <c r="F48" s="23">
        <v>7.41</v>
      </c>
      <c r="G48" s="24" t="s">
        <v>466</v>
      </c>
      <c r="H48" s="25">
        <f>E48*F48</f>
        <v>444.6</v>
      </c>
      <c r="I48" s="23">
        <f t="shared" si="3"/>
        <v>93.366</v>
      </c>
      <c r="J48" s="23">
        <f t="shared" si="4"/>
        <v>537.966</v>
      </c>
    </row>
    <row r="49" spans="1:10" ht="30.75" customHeight="1">
      <c r="A49" s="15" t="s">
        <v>702</v>
      </c>
      <c r="B49" s="15" t="s">
        <v>657</v>
      </c>
      <c r="C49" s="20" t="s">
        <v>469</v>
      </c>
      <c r="D49" s="21" t="s">
        <v>703</v>
      </c>
      <c r="E49" s="22">
        <v>90</v>
      </c>
      <c r="F49" s="23">
        <v>8.27</v>
      </c>
      <c r="G49" s="24" t="s">
        <v>466</v>
      </c>
      <c r="H49" s="23">
        <f>E49*F49</f>
        <v>744.3</v>
      </c>
      <c r="I49" s="23">
        <f t="shared" si="3"/>
        <v>156.303</v>
      </c>
      <c r="J49" s="23">
        <f t="shared" si="4"/>
        <v>900.603</v>
      </c>
    </row>
    <row r="50" spans="1:10" ht="30.75" customHeight="1">
      <c r="A50" s="15" t="s">
        <v>702</v>
      </c>
      <c r="B50" s="15" t="s">
        <v>659</v>
      </c>
      <c r="C50" s="20" t="s">
        <v>13</v>
      </c>
      <c r="D50" s="21" t="s">
        <v>703</v>
      </c>
      <c r="E50" s="22">
        <v>600</v>
      </c>
      <c r="F50" s="23">
        <v>8.27</v>
      </c>
      <c r="G50" s="24" t="s">
        <v>466</v>
      </c>
      <c r="H50" s="23">
        <f>E50*F50</f>
        <v>4962</v>
      </c>
      <c r="I50" s="23">
        <f t="shared" si="3"/>
        <v>1042.02</v>
      </c>
      <c r="J50" s="23">
        <f t="shared" si="4"/>
        <v>6004.02</v>
      </c>
    </row>
    <row r="51" spans="1:10" ht="30.75" customHeight="1">
      <c r="A51" s="15"/>
      <c r="B51" s="15"/>
      <c r="C51" s="20"/>
      <c r="D51" s="21"/>
      <c r="E51" s="22"/>
      <c r="F51" s="169" t="s">
        <v>255</v>
      </c>
      <c r="G51" s="170"/>
      <c r="H51" s="25">
        <f>SUM(H49:H50)</f>
        <v>5706.3</v>
      </c>
      <c r="I51" s="23">
        <f t="shared" si="3"/>
        <v>1198.323</v>
      </c>
      <c r="J51" s="23">
        <f t="shared" si="4"/>
        <v>6904.6230000000005</v>
      </c>
    </row>
    <row r="52" spans="1:10" ht="30.75" customHeight="1">
      <c r="A52" s="15" t="s">
        <v>704</v>
      </c>
      <c r="B52" s="15"/>
      <c r="C52" s="20" t="s">
        <v>141</v>
      </c>
      <c r="D52" s="21"/>
      <c r="E52" s="22"/>
      <c r="F52" s="23"/>
      <c r="G52" s="24"/>
      <c r="H52" s="75"/>
      <c r="I52" s="75"/>
      <c r="J52" s="75"/>
    </row>
    <row r="53" spans="1:10" ht="30.75" customHeight="1">
      <c r="A53" s="15" t="s">
        <v>704</v>
      </c>
      <c r="B53" s="15"/>
      <c r="C53" s="77" t="s">
        <v>142</v>
      </c>
      <c r="D53" s="21" t="s">
        <v>707</v>
      </c>
      <c r="E53" s="22"/>
      <c r="F53" s="23"/>
      <c r="G53" s="24"/>
      <c r="H53" s="75"/>
      <c r="I53" s="75"/>
      <c r="J53" s="75"/>
    </row>
    <row r="54" spans="1:10" ht="30.75" customHeight="1">
      <c r="A54" s="15" t="s">
        <v>704</v>
      </c>
      <c r="B54" s="15"/>
      <c r="C54" s="77" t="s">
        <v>143</v>
      </c>
      <c r="D54" s="21" t="s">
        <v>705</v>
      </c>
      <c r="E54" s="22">
        <v>29100</v>
      </c>
      <c r="F54" s="23">
        <v>0.535</v>
      </c>
      <c r="G54" s="24" t="s">
        <v>235</v>
      </c>
      <c r="H54" s="25">
        <f>E54*F54</f>
        <v>15568.5</v>
      </c>
      <c r="I54" s="23">
        <f aca="true" t="shared" si="5" ref="I54:I86">H54*21%</f>
        <v>3269.3849999999998</v>
      </c>
      <c r="J54" s="23">
        <f aca="true" t="shared" si="6" ref="J54:J86">H54+I54</f>
        <v>18837.885</v>
      </c>
    </row>
    <row r="55" spans="1:10" s="78" customFormat="1" ht="30.75" customHeight="1">
      <c r="A55" s="15" t="s">
        <v>706</v>
      </c>
      <c r="B55" s="15" t="s">
        <v>657</v>
      </c>
      <c r="C55" s="20" t="s">
        <v>471</v>
      </c>
      <c r="D55" s="21" t="s">
        <v>707</v>
      </c>
      <c r="E55" s="22">
        <v>12300</v>
      </c>
      <c r="F55" s="23">
        <v>0.11</v>
      </c>
      <c r="G55" s="24" t="s">
        <v>466</v>
      </c>
      <c r="H55" s="23">
        <f>E55*F55</f>
        <v>1353</v>
      </c>
      <c r="I55" s="23">
        <f t="shared" si="5"/>
        <v>284.13</v>
      </c>
      <c r="J55" s="23">
        <f t="shared" si="6"/>
        <v>1637.13</v>
      </c>
    </row>
    <row r="56" spans="1:10" s="78" customFormat="1" ht="30.75" customHeight="1">
      <c r="A56" s="15" t="s">
        <v>706</v>
      </c>
      <c r="B56" s="15" t="s">
        <v>659</v>
      </c>
      <c r="C56" s="20" t="s">
        <v>472</v>
      </c>
      <c r="D56" s="21" t="s">
        <v>707</v>
      </c>
      <c r="E56" s="22">
        <v>93600</v>
      </c>
      <c r="F56" s="23">
        <v>0.11</v>
      </c>
      <c r="G56" s="24" t="s">
        <v>466</v>
      </c>
      <c r="H56" s="23">
        <f>E56*F56</f>
        <v>10296</v>
      </c>
      <c r="I56" s="23">
        <f t="shared" si="5"/>
        <v>2162.16</v>
      </c>
      <c r="J56" s="23">
        <f t="shared" si="6"/>
        <v>12458.16</v>
      </c>
    </row>
    <row r="57" spans="1:10" s="78" customFormat="1" ht="30.75" customHeight="1">
      <c r="A57" s="15" t="s">
        <v>706</v>
      </c>
      <c r="B57" s="15" t="s">
        <v>660</v>
      </c>
      <c r="C57" s="20" t="s">
        <v>473</v>
      </c>
      <c r="D57" s="21" t="s">
        <v>474</v>
      </c>
      <c r="E57" s="22">
        <v>24000</v>
      </c>
      <c r="F57" s="23">
        <v>0.11</v>
      </c>
      <c r="G57" s="24" t="s">
        <v>466</v>
      </c>
      <c r="H57" s="23">
        <f>E57*F57</f>
        <v>2640</v>
      </c>
      <c r="I57" s="23">
        <f t="shared" si="5"/>
        <v>554.4</v>
      </c>
      <c r="J57" s="23">
        <f t="shared" si="6"/>
        <v>3194.4</v>
      </c>
    </row>
    <row r="58" spans="1:10" s="78" customFormat="1" ht="30.75" customHeight="1">
      <c r="A58" s="15" t="s">
        <v>706</v>
      </c>
      <c r="B58" s="15" t="s">
        <v>661</v>
      </c>
      <c r="C58" s="20" t="s">
        <v>475</v>
      </c>
      <c r="D58" s="21" t="s">
        <v>476</v>
      </c>
      <c r="E58" s="22">
        <v>150</v>
      </c>
      <c r="F58" s="23">
        <v>4.28</v>
      </c>
      <c r="G58" s="24" t="s">
        <v>466</v>
      </c>
      <c r="H58" s="23">
        <f>E58*F58</f>
        <v>642</v>
      </c>
      <c r="I58" s="23">
        <f t="shared" si="5"/>
        <v>134.82</v>
      </c>
      <c r="J58" s="23">
        <f t="shared" si="6"/>
        <v>776.8199999999999</v>
      </c>
    </row>
    <row r="59" spans="1:10" s="78" customFormat="1" ht="30.75" customHeight="1">
      <c r="A59" s="15"/>
      <c r="B59" s="15"/>
      <c r="C59" s="20"/>
      <c r="D59" s="21"/>
      <c r="E59" s="22"/>
      <c r="F59" s="169" t="s">
        <v>255</v>
      </c>
      <c r="G59" s="170"/>
      <c r="H59" s="25">
        <f>SUM(H55:H58)</f>
        <v>14931</v>
      </c>
      <c r="I59" s="23">
        <f t="shared" si="5"/>
        <v>3135.5099999999998</v>
      </c>
      <c r="J59" s="23">
        <f t="shared" si="6"/>
        <v>18066.51</v>
      </c>
    </row>
    <row r="60" spans="1:10" ht="30.75" customHeight="1">
      <c r="A60" s="15" t="s">
        <v>708</v>
      </c>
      <c r="B60" s="15" t="s">
        <v>657</v>
      </c>
      <c r="C60" s="20" t="s">
        <v>477</v>
      </c>
      <c r="D60" s="21" t="s">
        <v>478</v>
      </c>
      <c r="E60" s="22">
        <v>2100</v>
      </c>
      <c r="F60" s="23">
        <v>1.52</v>
      </c>
      <c r="G60" s="24" t="s">
        <v>466</v>
      </c>
      <c r="H60" s="23">
        <f>E60*F60</f>
        <v>3192</v>
      </c>
      <c r="I60" s="23">
        <f t="shared" si="5"/>
        <v>670.3199999999999</v>
      </c>
      <c r="J60" s="23">
        <f t="shared" si="6"/>
        <v>3862.3199999999997</v>
      </c>
    </row>
    <row r="61" spans="1:10" ht="30.75" customHeight="1">
      <c r="A61" s="15" t="s">
        <v>708</v>
      </c>
      <c r="B61" s="15" t="s">
        <v>659</v>
      </c>
      <c r="C61" s="20" t="s">
        <v>54</v>
      </c>
      <c r="D61" s="21" t="s">
        <v>478</v>
      </c>
      <c r="E61" s="22">
        <v>450</v>
      </c>
      <c r="F61" s="23">
        <v>8.55</v>
      </c>
      <c r="G61" s="24" t="s">
        <v>466</v>
      </c>
      <c r="H61" s="23">
        <f>E61*F61</f>
        <v>3847.5000000000005</v>
      </c>
      <c r="I61" s="23">
        <f t="shared" si="5"/>
        <v>807.975</v>
      </c>
      <c r="J61" s="23">
        <f t="shared" si="6"/>
        <v>4655.475</v>
      </c>
    </row>
    <row r="62" spans="1:10" ht="30.75" customHeight="1">
      <c r="A62" s="15"/>
      <c r="B62" s="15"/>
      <c r="C62" s="20"/>
      <c r="D62" s="21"/>
      <c r="E62" s="22"/>
      <c r="F62" s="169" t="s">
        <v>255</v>
      </c>
      <c r="G62" s="170"/>
      <c r="H62" s="25">
        <f>SUM(H60:H61)</f>
        <v>7039.5</v>
      </c>
      <c r="I62" s="23">
        <f t="shared" si="5"/>
        <v>1478.2949999999998</v>
      </c>
      <c r="J62" s="23">
        <f t="shared" si="6"/>
        <v>8517.795</v>
      </c>
    </row>
    <row r="63" spans="1:10" ht="30.75" customHeight="1">
      <c r="A63" s="15" t="s">
        <v>709</v>
      </c>
      <c r="B63" s="15" t="s">
        <v>657</v>
      </c>
      <c r="C63" s="20" t="s">
        <v>480</v>
      </c>
      <c r="D63" s="21" t="s">
        <v>710</v>
      </c>
      <c r="E63" s="22">
        <v>900</v>
      </c>
      <c r="F63" s="23">
        <v>1.7</v>
      </c>
      <c r="G63" s="24" t="s">
        <v>466</v>
      </c>
      <c r="H63" s="23">
        <f aca="true" t="shared" si="7" ref="H63:H70">E63*F63</f>
        <v>1530</v>
      </c>
      <c r="I63" s="23">
        <f t="shared" si="5"/>
        <v>321.3</v>
      </c>
      <c r="J63" s="23">
        <f t="shared" si="6"/>
        <v>1851.3</v>
      </c>
    </row>
    <row r="64" spans="1:10" ht="30.75" customHeight="1">
      <c r="A64" s="15" t="s">
        <v>709</v>
      </c>
      <c r="B64" s="15" t="s">
        <v>659</v>
      </c>
      <c r="C64" s="20" t="s">
        <v>481</v>
      </c>
      <c r="D64" s="21" t="s">
        <v>710</v>
      </c>
      <c r="E64" s="22">
        <v>810</v>
      </c>
      <c r="F64" s="23">
        <v>3.61</v>
      </c>
      <c r="G64" s="24" t="s">
        <v>466</v>
      </c>
      <c r="H64" s="23">
        <f t="shared" si="7"/>
        <v>2924.1</v>
      </c>
      <c r="I64" s="23">
        <f t="shared" si="5"/>
        <v>614.0609999999999</v>
      </c>
      <c r="J64" s="23">
        <f t="shared" si="6"/>
        <v>3538.161</v>
      </c>
    </row>
    <row r="65" spans="1:10" ht="30.75" customHeight="1">
      <c r="A65" s="15" t="s">
        <v>709</v>
      </c>
      <c r="B65" s="15" t="s">
        <v>660</v>
      </c>
      <c r="C65" s="26" t="s">
        <v>55</v>
      </c>
      <c r="D65" s="21" t="s">
        <v>710</v>
      </c>
      <c r="E65" s="22">
        <v>4500</v>
      </c>
      <c r="F65" s="23">
        <v>3.95</v>
      </c>
      <c r="G65" s="24" t="s">
        <v>466</v>
      </c>
      <c r="H65" s="23">
        <f t="shared" si="7"/>
        <v>17775</v>
      </c>
      <c r="I65" s="23">
        <f t="shared" si="5"/>
        <v>3732.75</v>
      </c>
      <c r="J65" s="23">
        <f t="shared" si="6"/>
        <v>21507.75</v>
      </c>
    </row>
    <row r="66" spans="1:10" ht="30.75" customHeight="1">
      <c r="A66" s="15" t="s">
        <v>709</v>
      </c>
      <c r="B66" s="15" t="s">
        <v>661</v>
      </c>
      <c r="C66" s="20" t="s">
        <v>483</v>
      </c>
      <c r="D66" s="21" t="s">
        <v>710</v>
      </c>
      <c r="E66" s="22">
        <v>2250</v>
      </c>
      <c r="F66" s="23">
        <v>0.9</v>
      </c>
      <c r="G66" s="24" t="s">
        <v>466</v>
      </c>
      <c r="H66" s="23">
        <f t="shared" si="7"/>
        <v>2025</v>
      </c>
      <c r="I66" s="23">
        <f t="shared" si="5"/>
        <v>425.25</v>
      </c>
      <c r="J66" s="23">
        <f t="shared" si="6"/>
        <v>2450.25</v>
      </c>
    </row>
    <row r="67" spans="1:10" ht="30.75" customHeight="1">
      <c r="A67" s="15" t="s">
        <v>709</v>
      </c>
      <c r="B67" s="15" t="s">
        <v>689</v>
      </c>
      <c r="C67" s="20" t="s">
        <v>484</v>
      </c>
      <c r="D67" s="21" t="s">
        <v>710</v>
      </c>
      <c r="E67" s="22">
        <v>72000</v>
      </c>
      <c r="F67" s="23">
        <v>0.31</v>
      </c>
      <c r="G67" s="24" t="s">
        <v>466</v>
      </c>
      <c r="H67" s="23">
        <f t="shared" si="7"/>
        <v>22320</v>
      </c>
      <c r="I67" s="23">
        <f t="shared" si="5"/>
        <v>4687.2</v>
      </c>
      <c r="J67" s="23">
        <f t="shared" si="6"/>
        <v>27007.2</v>
      </c>
    </row>
    <row r="68" spans="1:10" ht="30.75" customHeight="1">
      <c r="A68" s="15" t="s">
        <v>709</v>
      </c>
      <c r="B68" s="15" t="s">
        <v>691</v>
      </c>
      <c r="C68" s="20" t="s">
        <v>485</v>
      </c>
      <c r="D68" s="21" t="s">
        <v>486</v>
      </c>
      <c r="E68" s="22">
        <v>90</v>
      </c>
      <c r="F68" s="23">
        <v>9.5</v>
      </c>
      <c r="G68" s="24" t="s">
        <v>466</v>
      </c>
      <c r="H68" s="23">
        <f t="shared" si="7"/>
        <v>855</v>
      </c>
      <c r="I68" s="23">
        <f t="shared" si="5"/>
        <v>179.54999999999998</v>
      </c>
      <c r="J68" s="23">
        <f t="shared" si="6"/>
        <v>1034.55</v>
      </c>
    </row>
    <row r="69" spans="1:10" ht="30.75" customHeight="1">
      <c r="A69" s="15" t="s">
        <v>709</v>
      </c>
      <c r="B69" s="15" t="s">
        <v>693</v>
      </c>
      <c r="C69" s="20" t="s">
        <v>56</v>
      </c>
      <c r="D69" s="21" t="s">
        <v>713</v>
      </c>
      <c r="E69" s="22">
        <v>150</v>
      </c>
      <c r="F69" s="23">
        <v>13.3</v>
      </c>
      <c r="G69" s="24" t="s">
        <v>466</v>
      </c>
      <c r="H69" s="23">
        <f t="shared" si="7"/>
        <v>1995</v>
      </c>
      <c r="I69" s="23">
        <f t="shared" si="5"/>
        <v>418.95</v>
      </c>
      <c r="J69" s="23">
        <f t="shared" si="6"/>
        <v>2413.95</v>
      </c>
    </row>
    <row r="70" spans="1:10" ht="30.75" customHeight="1">
      <c r="A70" s="15" t="s">
        <v>709</v>
      </c>
      <c r="B70" s="15" t="s">
        <v>711</v>
      </c>
      <c r="C70" s="20" t="s">
        <v>57</v>
      </c>
      <c r="D70" s="21" t="s">
        <v>722</v>
      </c>
      <c r="E70" s="22">
        <v>45</v>
      </c>
      <c r="F70" s="23">
        <v>55</v>
      </c>
      <c r="G70" s="24" t="s">
        <v>466</v>
      </c>
      <c r="H70" s="23">
        <f t="shared" si="7"/>
        <v>2475</v>
      </c>
      <c r="I70" s="23">
        <f t="shared" si="5"/>
        <v>519.75</v>
      </c>
      <c r="J70" s="23">
        <f t="shared" si="6"/>
        <v>2994.75</v>
      </c>
    </row>
    <row r="71" spans="1:10" ht="30.75" customHeight="1">
      <c r="A71" s="15"/>
      <c r="B71" s="15"/>
      <c r="C71" s="20"/>
      <c r="D71" s="21"/>
      <c r="E71" s="22"/>
      <c r="F71" s="169" t="s">
        <v>255</v>
      </c>
      <c r="G71" s="170"/>
      <c r="H71" s="25">
        <f>SUM(H63:H70)</f>
        <v>51899.1</v>
      </c>
      <c r="I71" s="23">
        <f t="shared" si="5"/>
        <v>10898.811</v>
      </c>
      <c r="J71" s="23">
        <f t="shared" si="6"/>
        <v>62797.911</v>
      </c>
    </row>
    <row r="72" spans="1:10" ht="30.75" customHeight="1">
      <c r="A72" s="15" t="s">
        <v>712</v>
      </c>
      <c r="B72" s="15"/>
      <c r="C72" s="20" t="s">
        <v>774</v>
      </c>
      <c r="D72" s="21" t="s">
        <v>713</v>
      </c>
      <c r="E72" s="22">
        <v>630</v>
      </c>
      <c r="F72" s="23">
        <v>17.2</v>
      </c>
      <c r="G72" s="24" t="s">
        <v>773</v>
      </c>
      <c r="H72" s="25">
        <f>E72*F72</f>
        <v>10836</v>
      </c>
      <c r="I72" s="23">
        <f t="shared" si="5"/>
        <v>2275.56</v>
      </c>
      <c r="J72" s="23">
        <f t="shared" si="6"/>
        <v>13111.56</v>
      </c>
    </row>
    <row r="73" spans="1:10" ht="30.75" customHeight="1">
      <c r="A73" s="15" t="s">
        <v>714</v>
      </c>
      <c r="B73" s="15" t="s">
        <v>657</v>
      </c>
      <c r="C73" s="20" t="s">
        <v>775</v>
      </c>
      <c r="D73" s="21" t="s">
        <v>710</v>
      </c>
      <c r="E73" s="22">
        <v>150</v>
      </c>
      <c r="F73" s="23">
        <v>16.2</v>
      </c>
      <c r="G73" s="24" t="s">
        <v>773</v>
      </c>
      <c r="H73" s="23">
        <f>E73*F73</f>
        <v>2430</v>
      </c>
      <c r="I73" s="23">
        <f t="shared" si="5"/>
        <v>510.29999999999995</v>
      </c>
      <c r="J73" s="23">
        <f t="shared" si="6"/>
        <v>2940.3</v>
      </c>
    </row>
    <row r="74" spans="1:10" ht="30.75" customHeight="1">
      <c r="A74" s="15" t="s">
        <v>714</v>
      </c>
      <c r="B74" s="15" t="s">
        <v>659</v>
      </c>
      <c r="C74" s="20" t="s">
        <v>776</v>
      </c>
      <c r="D74" s="21" t="s">
        <v>715</v>
      </c>
      <c r="E74" s="22">
        <v>150</v>
      </c>
      <c r="F74" s="23">
        <v>19</v>
      </c>
      <c r="G74" s="24" t="s">
        <v>773</v>
      </c>
      <c r="H74" s="23">
        <f>E74*F74</f>
        <v>2850</v>
      </c>
      <c r="I74" s="23">
        <f t="shared" si="5"/>
        <v>598.5</v>
      </c>
      <c r="J74" s="23">
        <f t="shared" si="6"/>
        <v>3448.5</v>
      </c>
    </row>
    <row r="75" spans="1:10" ht="30.75" customHeight="1">
      <c r="A75" s="15" t="s">
        <v>714</v>
      </c>
      <c r="B75" s="15" t="s">
        <v>660</v>
      </c>
      <c r="C75" s="20" t="s">
        <v>777</v>
      </c>
      <c r="D75" s="21" t="s">
        <v>715</v>
      </c>
      <c r="E75" s="22">
        <v>450</v>
      </c>
      <c r="F75" s="23">
        <v>15.75</v>
      </c>
      <c r="G75" s="24" t="s">
        <v>773</v>
      </c>
      <c r="H75" s="23">
        <f>E75*F75</f>
        <v>7087.5</v>
      </c>
      <c r="I75" s="23">
        <f t="shared" si="5"/>
        <v>1488.375</v>
      </c>
      <c r="J75" s="23">
        <f t="shared" si="6"/>
        <v>8575.875</v>
      </c>
    </row>
    <row r="76" spans="1:10" ht="30.75" customHeight="1">
      <c r="A76" s="15"/>
      <c r="B76" s="15"/>
      <c r="C76" s="20"/>
      <c r="D76" s="21"/>
      <c r="E76" s="22"/>
      <c r="F76" s="169" t="s">
        <v>255</v>
      </c>
      <c r="G76" s="170"/>
      <c r="H76" s="25">
        <f>SUM(H73:H75)</f>
        <v>12367.5</v>
      </c>
      <c r="I76" s="23">
        <f t="shared" si="5"/>
        <v>2597.1749999999997</v>
      </c>
      <c r="J76" s="23">
        <f t="shared" si="6"/>
        <v>14964.675</v>
      </c>
    </row>
    <row r="77" spans="1:10" ht="30.75" customHeight="1">
      <c r="A77" s="15" t="s">
        <v>716</v>
      </c>
      <c r="B77" s="15" t="s">
        <v>657</v>
      </c>
      <c r="C77" s="20" t="s">
        <v>335</v>
      </c>
      <c r="D77" s="21" t="s">
        <v>717</v>
      </c>
      <c r="E77" s="22">
        <v>150</v>
      </c>
      <c r="F77" s="23">
        <v>19</v>
      </c>
      <c r="G77" s="24" t="s">
        <v>466</v>
      </c>
      <c r="H77" s="23">
        <f aca="true" t="shared" si="8" ref="H77:H84">E77*F77</f>
        <v>2850</v>
      </c>
      <c r="I77" s="23">
        <f t="shared" si="5"/>
        <v>598.5</v>
      </c>
      <c r="J77" s="23">
        <f t="shared" si="6"/>
        <v>3448.5</v>
      </c>
    </row>
    <row r="78" spans="1:10" ht="30.75" customHeight="1">
      <c r="A78" s="15" t="s">
        <v>716</v>
      </c>
      <c r="B78" s="15" t="s">
        <v>659</v>
      </c>
      <c r="C78" s="20" t="s">
        <v>336</v>
      </c>
      <c r="D78" s="21" t="s">
        <v>717</v>
      </c>
      <c r="E78" s="22">
        <v>150</v>
      </c>
      <c r="F78" s="23">
        <v>14.25</v>
      </c>
      <c r="G78" s="24" t="s">
        <v>466</v>
      </c>
      <c r="H78" s="23">
        <f t="shared" si="8"/>
        <v>2137.5</v>
      </c>
      <c r="I78" s="23">
        <f t="shared" si="5"/>
        <v>448.875</v>
      </c>
      <c r="J78" s="23">
        <f t="shared" si="6"/>
        <v>2586.375</v>
      </c>
    </row>
    <row r="79" spans="1:10" ht="30.75" customHeight="1">
      <c r="A79" s="15" t="s">
        <v>716</v>
      </c>
      <c r="B79" s="15" t="s">
        <v>660</v>
      </c>
      <c r="C79" s="20" t="s">
        <v>58</v>
      </c>
      <c r="D79" s="21" t="s">
        <v>717</v>
      </c>
      <c r="E79" s="22">
        <v>150</v>
      </c>
      <c r="F79" s="23">
        <v>18</v>
      </c>
      <c r="G79" s="27" t="s">
        <v>466</v>
      </c>
      <c r="H79" s="23">
        <f t="shared" si="8"/>
        <v>2700</v>
      </c>
      <c r="I79" s="23">
        <f t="shared" si="5"/>
        <v>567</v>
      </c>
      <c r="J79" s="23">
        <f t="shared" si="6"/>
        <v>3267</v>
      </c>
    </row>
    <row r="80" spans="1:10" ht="30.75" customHeight="1">
      <c r="A80" s="15" t="s">
        <v>716</v>
      </c>
      <c r="B80" s="15" t="s">
        <v>661</v>
      </c>
      <c r="C80" s="20" t="s">
        <v>338</v>
      </c>
      <c r="D80" s="21" t="s">
        <v>717</v>
      </c>
      <c r="E80" s="22">
        <v>150</v>
      </c>
      <c r="F80" s="23">
        <v>15.2</v>
      </c>
      <c r="G80" s="24" t="s">
        <v>466</v>
      </c>
      <c r="H80" s="23">
        <f t="shared" si="8"/>
        <v>2280</v>
      </c>
      <c r="I80" s="23">
        <f t="shared" si="5"/>
        <v>478.79999999999995</v>
      </c>
      <c r="J80" s="23">
        <f t="shared" si="6"/>
        <v>2758.8</v>
      </c>
    </row>
    <row r="81" spans="1:10" ht="30.75" customHeight="1">
      <c r="A81" s="15" t="s">
        <v>716</v>
      </c>
      <c r="B81" s="15" t="s">
        <v>689</v>
      </c>
      <c r="C81" s="20" t="s">
        <v>314</v>
      </c>
      <c r="D81" s="21" t="s">
        <v>717</v>
      </c>
      <c r="E81" s="22">
        <v>150</v>
      </c>
      <c r="F81" s="23">
        <v>15.2</v>
      </c>
      <c r="G81" s="24" t="s">
        <v>466</v>
      </c>
      <c r="H81" s="23">
        <f t="shared" si="8"/>
        <v>2280</v>
      </c>
      <c r="I81" s="23">
        <f t="shared" si="5"/>
        <v>478.79999999999995</v>
      </c>
      <c r="J81" s="23">
        <f t="shared" si="6"/>
        <v>2758.8</v>
      </c>
    </row>
    <row r="82" spans="1:10" ht="30.75" customHeight="1">
      <c r="A82" s="15" t="s">
        <v>716</v>
      </c>
      <c r="B82" s="15" t="s">
        <v>691</v>
      </c>
      <c r="C82" s="20" t="s">
        <v>348</v>
      </c>
      <c r="D82" s="21" t="s">
        <v>713</v>
      </c>
      <c r="E82" s="22">
        <v>450</v>
      </c>
      <c r="F82" s="23">
        <v>20.9</v>
      </c>
      <c r="G82" s="24" t="s">
        <v>466</v>
      </c>
      <c r="H82" s="23">
        <f t="shared" si="8"/>
        <v>9405</v>
      </c>
      <c r="I82" s="23">
        <f t="shared" si="5"/>
        <v>1975.05</v>
      </c>
      <c r="J82" s="23">
        <f t="shared" si="6"/>
        <v>11380.05</v>
      </c>
    </row>
    <row r="83" spans="1:10" ht="30.75" customHeight="1">
      <c r="A83" s="15" t="s">
        <v>716</v>
      </c>
      <c r="B83" s="15" t="s">
        <v>693</v>
      </c>
      <c r="C83" s="20" t="s">
        <v>349</v>
      </c>
      <c r="D83" s="21" t="s">
        <v>717</v>
      </c>
      <c r="E83" s="22">
        <v>150</v>
      </c>
      <c r="F83" s="23">
        <v>15.2</v>
      </c>
      <c r="G83" s="24" t="s">
        <v>466</v>
      </c>
      <c r="H83" s="23">
        <f t="shared" si="8"/>
        <v>2280</v>
      </c>
      <c r="I83" s="23">
        <f t="shared" si="5"/>
        <v>478.79999999999995</v>
      </c>
      <c r="J83" s="23">
        <f t="shared" si="6"/>
        <v>2758.8</v>
      </c>
    </row>
    <row r="84" spans="1:10" ht="30.75" customHeight="1">
      <c r="A84" s="15" t="s">
        <v>716</v>
      </c>
      <c r="B84" s="15" t="s">
        <v>711</v>
      </c>
      <c r="C84" s="20" t="s">
        <v>315</v>
      </c>
      <c r="D84" s="21" t="s">
        <v>717</v>
      </c>
      <c r="E84" s="22">
        <v>600</v>
      </c>
      <c r="F84" s="23">
        <v>18</v>
      </c>
      <c r="G84" s="24" t="s">
        <v>466</v>
      </c>
      <c r="H84" s="23">
        <f t="shared" si="8"/>
        <v>10800</v>
      </c>
      <c r="I84" s="23">
        <f t="shared" si="5"/>
        <v>2268</v>
      </c>
      <c r="J84" s="23">
        <f t="shared" si="6"/>
        <v>13068</v>
      </c>
    </row>
    <row r="85" spans="1:10" ht="30.75" customHeight="1">
      <c r="A85" s="15"/>
      <c r="B85" s="15"/>
      <c r="C85" s="20"/>
      <c r="D85" s="21"/>
      <c r="E85" s="22"/>
      <c r="F85" s="169" t="s">
        <v>255</v>
      </c>
      <c r="G85" s="170"/>
      <c r="H85" s="25">
        <f>SUM(H77:H84)</f>
        <v>34732.5</v>
      </c>
      <c r="I85" s="23">
        <f t="shared" si="5"/>
        <v>7293.825</v>
      </c>
      <c r="J85" s="23">
        <f t="shared" si="6"/>
        <v>42026.325</v>
      </c>
    </row>
    <row r="86" spans="1:10" ht="30.75" customHeight="1">
      <c r="A86" s="15" t="s">
        <v>718</v>
      </c>
      <c r="B86" s="15"/>
      <c r="C86" s="20" t="s">
        <v>96</v>
      </c>
      <c r="D86" s="21" t="s">
        <v>719</v>
      </c>
      <c r="E86" s="22">
        <v>150</v>
      </c>
      <c r="F86" s="23">
        <v>30.4</v>
      </c>
      <c r="G86" s="24" t="s">
        <v>466</v>
      </c>
      <c r="H86" s="25">
        <f>E86*F86</f>
        <v>4560</v>
      </c>
      <c r="I86" s="23">
        <f t="shared" si="5"/>
        <v>957.5999999999999</v>
      </c>
      <c r="J86" s="23">
        <f t="shared" si="6"/>
        <v>5517.6</v>
      </c>
    </row>
    <row r="87" spans="1:10" ht="30.75" customHeight="1">
      <c r="A87" s="15" t="s">
        <v>720</v>
      </c>
      <c r="B87" s="15" t="s">
        <v>657</v>
      </c>
      <c r="C87" s="20" t="s">
        <v>721</v>
      </c>
      <c r="D87" s="21" t="s">
        <v>722</v>
      </c>
      <c r="E87" s="22">
        <v>1200</v>
      </c>
      <c r="F87" s="73" t="s">
        <v>770</v>
      </c>
      <c r="G87" s="24"/>
      <c r="H87" s="75"/>
      <c r="I87" s="75"/>
      <c r="J87" s="75"/>
    </row>
    <row r="88" spans="1:10" ht="30.75" customHeight="1">
      <c r="A88" s="15" t="s">
        <v>723</v>
      </c>
      <c r="B88" s="15" t="s">
        <v>648</v>
      </c>
      <c r="C88" s="20" t="s">
        <v>724</v>
      </c>
      <c r="D88" s="21" t="s">
        <v>722</v>
      </c>
      <c r="E88" s="22">
        <v>150</v>
      </c>
      <c r="F88" s="73" t="s">
        <v>770</v>
      </c>
      <c r="G88" s="24"/>
      <c r="H88" s="75"/>
      <c r="I88" s="75"/>
      <c r="J88" s="75"/>
    </row>
    <row r="89" spans="1:10" ht="30.75" customHeight="1">
      <c r="A89" s="15" t="s">
        <v>725</v>
      </c>
      <c r="B89" s="15" t="s">
        <v>657</v>
      </c>
      <c r="C89" s="20" t="s">
        <v>726</v>
      </c>
      <c r="D89" s="21" t="s">
        <v>727</v>
      </c>
      <c r="E89" s="22">
        <v>900</v>
      </c>
      <c r="F89" s="73" t="s">
        <v>770</v>
      </c>
      <c r="G89" s="24"/>
      <c r="H89" s="75"/>
      <c r="I89" s="75"/>
      <c r="J89" s="75"/>
    </row>
    <row r="90" spans="1:10" ht="30.75" customHeight="1">
      <c r="A90" s="15" t="s">
        <v>725</v>
      </c>
      <c r="B90" s="15" t="s">
        <v>659</v>
      </c>
      <c r="C90" s="20" t="s">
        <v>728</v>
      </c>
      <c r="D90" s="21" t="s">
        <v>727</v>
      </c>
      <c r="E90" s="22">
        <v>24300</v>
      </c>
      <c r="F90" s="73" t="s">
        <v>770</v>
      </c>
      <c r="G90" s="24"/>
      <c r="H90" s="75"/>
      <c r="I90" s="75"/>
      <c r="J90" s="75"/>
    </row>
    <row r="91" spans="1:10" ht="30.75" customHeight="1">
      <c r="A91" s="15" t="s">
        <v>725</v>
      </c>
      <c r="B91" s="15" t="s">
        <v>660</v>
      </c>
      <c r="C91" s="20" t="s">
        <v>729</v>
      </c>
      <c r="D91" s="21" t="s">
        <v>727</v>
      </c>
      <c r="E91" s="22">
        <v>300</v>
      </c>
      <c r="F91" s="73" t="s">
        <v>770</v>
      </c>
      <c r="G91" s="24"/>
      <c r="H91" s="75"/>
      <c r="I91" s="75"/>
      <c r="J91" s="75"/>
    </row>
    <row r="92" spans="1:10" ht="30.75" customHeight="1">
      <c r="A92" s="15" t="s">
        <v>725</v>
      </c>
      <c r="B92" s="15" t="s">
        <v>661</v>
      </c>
      <c r="C92" s="20" t="s">
        <v>730</v>
      </c>
      <c r="D92" s="21" t="s">
        <v>727</v>
      </c>
      <c r="E92" s="22">
        <v>1800</v>
      </c>
      <c r="F92" s="73" t="s">
        <v>770</v>
      </c>
      <c r="G92" s="24"/>
      <c r="H92" s="75"/>
      <c r="I92" s="75"/>
      <c r="J92" s="75"/>
    </row>
    <row r="93" spans="1:10" ht="30.75" customHeight="1">
      <c r="A93" s="15" t="s">
        <v>725</v>
      </c>
      <c r="B93" s="15" t="s">
        <v>689</v>
      </c>
      <c r="C93" s="20" t="s">
        <v>731</v>
      </c>
      <c r="D93" s="21" t="s">
        <v>727</v>
      </c>
      <c r="E93" s="22">
        <v>450</v>
      </c>
      <c r="F93" s="73" t="s">
        <v>770</v>
      </c>
      <c r="G93" s="24"/>
      <c r="H93" s="75"/>
      <c r="I93" s="75"/>
      <c r="J93" s="75"/>
    </row>
    <row r="94" spans="1:10" ht="30.75" customHeight="1">
      <c r="A94" s="15" t="s">
        <v>725</v>
      </c>
      <c r="B94" s="15" t="s">
        <v>691</v>
      </c>
      <c r="C94" s="20" t="s">
        <v>732</v>
      </c>
      <c r="D94" s="21" t="s">
        <v>727</v>
      </c>
      <c r="E94" s="22">
        <v>150</v>
      </c>
      <c r="F94" s="73" t="s">
        <v>770</v>
      </c>
      <c r="G94" s="24"/>
      <c r="H94" s="75"/>
      <c r="I94" s="75"/>
      <c r="J94" s="75"/>
    </row>
    <row r="95" spans="1:10" ht="30.75" customHeight="1">
      <c r="A95" s="15" t="s">
        <v>725</v>
      </c>
      <c r="B95" s="15" t="s">
        <v>693</v>
      </c>
      <c r="C95" s="20" t="s">
        <v>733</v>
      </c>
      <c r="D95" s="21" t="s">
        <v>727</v>
      </c>
      <c r="E95" s="22">
        <v>600</v>
      </c>
      <c r="F95" s="73" t="s">
        <v>770</v>
      </c>
      <c r="G95" s="24"/>
      <c r="H95" s="75"/>
      <c r="I95" s="75"/>
      <c r="J95" s="75"/>
    </row>
    <row r="96" spans="1:10" ht="30.75" customHeight="1">
      <c r="A96" s="15" t="s">
        <v>734</v>
      </c>
      <c r="B96" s="15"/>
      <c r="C96" s="20" t="s">
        <v>735</v>
      </c>
      <c r="D96" s="21" t="s">
        <v>736</v>
      </c>
      <c r="E96" s="22">
        <v>45</v>
      </c>
      <c r="F96" s="73" t="s">
        <v>770</v>
      </c>
      <c r="G96" s="24"/>
      <c r="H96" s="75"/>
      <c r="I96" s="75"/>
      <c r="J96" s="75"/>
    </row>
    <row r="97" spans="1:10" ht="30.75" customHeight="1">
      <c r="A97" s="15" t="s">
        <v>737</v>
      </c>
      <c r="B97" s="15" t="s">
        <v>657</v>
      </c>
      <c r="C97" s="20" t="s">
        <v>316</v>
      </c>
      <c r="D97" s="21" t="s">
        <v>741</v>
      </c>
      <c r="E97" s="22">
        <v>600</v>
      </c>
      <c r="F97" s="23">
        <v>17.39</v>
      </c>
      <c r="G97" s="24" t="s">
        <v>466</v>
      </c>
      <c r="H97" s="23">
        <f>E97*F97</f>
        <v>10434</v>
      </c>
      <c r="I97" s="23">
        <f>H97*21%</f>
        <v>2191.14</v>
      </c>
      <c r="J97" s="23">
        <f>H97+I97</f>
        <v>12625.14</v>
      </c>
    </row>
    <row r="98" spans="1:10" ht="30.75" customHeight="1">
      <c r="A98" s="15" t="s">
        <v>737</v>
      </c>
      <c r="B98" s="15" t="s">
        <v>659</v>
      </c>
      <c r="C98" s="20" t="s">
        <v>414</v>
      </c>
      <c r="D98" s="21" t="s">
        <v>415</v>
      </c>
      <c r="E98" s="22">
        <v>120</v>
      </c>
      <c r="F98" s="23">
        <v>17.39</v>
      </c>
      <c r="G98" s="24" t="s">
        <v>466</v>
      </c>
      <c r="H98" s="23">
        <f>E98*F98</f>
        <v>2086.8</v>
      </c>
      <c r="I98" s="23">
        <f>H98*21%</f>
        <v>438.228</v>
      </c>
      <c r="J98" s="23">
        <f>H98+I98</f>
        <v>2525.0280000000002</v>
      </c>
    </row>
    <row r="99" spans="1:10" ht="30.75" customHeight="1">
      <c r="A99" s="15"/>
      <c r="B99" s="15"/>
      <c r="C99" s="20"/>
      <c r="D99" s="21"/>
      <c r="E99" s="22"/>
      <c r="F99" s="169" t="s">
        <v>255</v>
      </c>
      <c r="G99" s="170"/>
      <c r="H99" s="25">
        <f>SUM(H97:H98)</f>
        <v>12520.8</v>
      </c>
      <c r="I99" s="23">
        <f>SUM(I97:I98)</f>
        <v>2629.368</v>
      </c>
      <c r="J99" s="23">
        <f>SUM(J97:J98)</f>
        <v>15150.168</v>
      </c>
    </row>
    <row r="100" spans="1:10" ht="30.75" customHeight="1">
      <c r="A100" s="15" t="s">
        <v>738</v>
      </c>
      <c r="B100" s="15" t="s">
        <v>657</v>
      </c>
      <c r="C100" s="20" t="s">
        <v>416</v>
      </c>
      <c r="D100" s="21" t="s">
        <v>739</v>
      </c>
      <c r="E100" s="22">
        <v>180</v>
      </c>
      <c r="F100" s="23">
        <v>5.32</v>
      </c>
      <c r="G100" s="24" t="s">
        <v>466</v>
      </c>
      <c r="H100" s="23">
        <f>E100*F100</f>
        <v>957.6</v>
      </c>
      <c r="I100" s="23">
        <f aca="true" t="shared" si="9" ref="I100:I121">H100*21%</f>
        <v>201.096</v>
      </c>
      <c r="J100" s="23">
        <f aca="true" t="shared" si="10" ref="J100:J121">H100+I100</f>
        <v>1158.696</v>
      </c>
    </row>
    <row r="101" spans="1:10" ht="30.75" customHeight="1">
      <c r="A101" s="15" t="s">
        <v>738</v>
      </c>
      <c r="B101" s="15" t="s">
        <v>659</v>
      </c>
      <c r="C101" s="20" t="s">
        <v>417</v>
      </c>
      <c r="D101" s="21" t="s">
        <v>739</v>
      </c>
      <c r="E101" s="22">
        <v>150</v>
      </c>
      <c r="F101" s="23">
        <v>7.6</v>
      </c>
      <c r="G101" s="24" t="s">
        <v>466</v>
      </c>
      <c r="H101" s="23">
        <f>E101*F101</f>
        <v>1140</v>
      </c>
      <c r="I101" s="23">
        <f t="shared" si="9"/>
        <v>239.39999999999998</v>
      </c>
      <c r="J101" s="23">
        <f t="shared" si="10"/>
        <v>1379.4</v>
      </c>
    </row>
    <row r="102" spans="1:10" ht="30.75" customHeight="1">
      <c r="A102" s="15"/>
      <c r="B102" s="15"/>
      <c r="C102" s="20"/>
      <c r="D102" s="21"/>
      <c r="E102" s="22"/>
      <c r="F102" s="169" t="s">
        <v>255</v>
      </c>
      <c r="G102" s="170"/>
      <c r="H102" s="25">
        <f>SUM(H100:H101)</f>
        <v>2097.6</v>
      </c>
      <c r="I102" s="23">
        <f t="shared" si="9"/>
        <v>440.496</v>
      </c>
      <c r="J102" s="23">
        <f t="shared" si="10"/>
        <v>2538.096</v>
      </c>
    </row>
    <row r="103" spans="1:10" ht="30.75" customHeight="1">
      <c r="A103" s="15" t="s">
        <v>740</v>
      </c>
      <c r="B103" s="15"/>
      <c r="C103" s="20" t="s">
        <v>778</v>
      </c>
      <c r="D103" s="21" t="s">
        <v>741</v>
      </c>
      <c r="E103" s="22">
        <v>300</v>
      </c>
      <c r="F103" s="23">
        <v>5.25</v>
      </c>
      <c r="G103" s="24" t="s">
        <v>773</v>
      </c>
      <c r="H103" s="25">
        <f aca="true" t="shared" si="11" ref="H103:H108">E103*F103</f>
        <v>1575</v>
      </c>
      <c r="I103" s="23">
        <f t="shared" si="9"/>
        <v>330.75</v>
      </c>
      <c r="J103" s="23">
        <f t="shared" si="10"/>
        <v>1905.75</v>
      </c>
    </row>
    <row r="104" spans="1:10" ht="30.75" customHeight="1">
      <c r="A104" s="15" t="s">
        <v>742</v>
      </c>
      <c r="B104" s="15"/>
      <c r="C104" s="20" t="s">
        <v>4</v>
      </c>
      <c r="D104" s="21" t="s">
        <v>743</v>
      </c>
      <c r="E104" s="22">
        <v>150</v>
      </c>
      <c r="F104" s="23">
        <v>11.4</v>
      </c>
      <c r="G104" s="24" t="s">
        <v>466</v>
      </c>
      <c r="H104" s="25">
        <f t="shared" si="11"/>
        <v>1710</v>
      </c>
      <c r="I104" s="23">
        <f t="shared" si="9"/>
        <v>359.09999999999997</v>
      </c>
      <c r="J104" s="23">
        <f t="shared" si="10"/>
        <v>2069.1</v>
      </c>
    </row>
    <row r="105" spans="1:10" ht="30.75" customHeight="1">
      <c r="A105" s="15" t="s">
        <v>744</v>
      </c>
      <c r="B105" s="15"/>
      <c r="C105" s="20" t="s">
        <v>779</v>
      </c>
      <c r="D105" s="21" t="s">
        <v>745</v>
      </c>
      <c r="E105" s="22">
        <v>210</v>
      </c>
      <c r="F105" s="23">
        <v>9.7</v>
      </c>
      <c r="G105" s="24" t="s">
        <v>773</v>
      </c>
      <c r="H105" s="25">
        <f t="shared" si="11"/>
        <v>2036.9999999999998</v>
      </c>
      <c r="I105" s="23">
        <f t="shared" si="9"/>
        <v>427.7699999999999</v>
      </c>
      <c r="J105" s="23">
        <f t="shared" si="10"/>
        <v>2464.7699999999995</v>
      </c>
    </row>
    <row r="106" spans="1:10" ht="30.75" customHeight="1">
      <c r="A106" s="15" t="s">
        <v>746</v>
      </c>
      <c r="B106" s="15" t="s">
        <v>657</v>
      </c>
      <c r="C106" s="20" t="s">
        <v>780</v>
      </c>
      <c r="D106" s="21" t="s">
        <v>745</v>
      </c>
      <c r="E106" s="22">
        <v>330</v>
      </c>
      <c r="F106" s="23">
        <v>9.7</v>
      </c>
      <c r="G106" s="24" t="s">
        <v>773</v>
      </c>
      <c r="H106" s="23">
        <f t="shared" si="11"/>
        <v>3200.9999999999995</v>
      </c>
      <c r="I106" s="23">
        <f t="shared" si="9"/>
        <v>672.2099999999999</v>
      </c>
      <c r="J106" s="23">
        <f t="shared" si="10"/>
        <v>3873.2099999999996</v>
      </c>
    </row>
    <row r="107" spans="1:10" ht="30.75" customHeight="1">
      <c r="A107" s="15" t="s">
        <v>746</v>
      </c>
      <c r="B107" s="15" t="s">
        <v>659</v>
      </c>
      <c r="C107" s="20" t="s">
        <v>782</v>
      </c>
      <c r="D107" s="21" t="s">
        <v>747</v>
      </c>
      <c r="E107" s="22">
        <v>300</v>
      </c>
      <c r="F107" s="23">
        <v>22.15</v>
      </c>
      <c r="G107" s="24" t="s">
        <v>773</v>
      </c>
      <c r="H107" s="23">
        <f t="shared" si="11"/>
        <v>6645</v>
      </c>
      <c r="I107" s="23">
        <f t="shared" si="9"/>
        <v>1395.45</v>
      </c>
      <c r="J107" s="23">
        <f t="shared" si="10"/>
        <v>8040.45</v>
      </c>
    </row>
    <row r="108" spans="1:10" ht="30.75" customHeight="1">
      <c r="A108" s="15" t="s">
        <v>746</v>
      </c>
      <c r="B108" s="15" t="s">
        <v>660</v>
      </c>
      <c r="C108" s="20" t="s">
        <v>781</v>
      </c>
      <c r="D108" s="21" t="s">
        <v>330</v>
      </c>
      <c r="E108" s="22">
        <v>600</v>
      </c>
      <c r="F108" s="23">
        <v>9.8</v>
      </c>
      <c r="G108" s="24" t="s">
        <v>773</v>
      </c>
      <c r="H108" s="23">
        <f t="shared" si="11"/>
        <v>5880</v>
      </c>
      <c r="I108" s="23">
        <f t="shared" si="9"/>
        <v>1234.8</v>
      </c>
      <c r="J108" s="23">
        <f t="shared" si="10"/>
        <v>7114.8</v>
      </c>
    </row>
    <row r="109" spans="1:10" ht="30.75" customHeight="1">
      <c r="A109" s="15"/>
      <c r="B109" s="15"/>
      <c r="C109" s="20"/>
      <c r="D109" s="21"/>
      <c r="E109" s="22"/>
      <c r="F109" s="169" t="s">
        <v>255</v>
      </c>
      <c r="G109" s="170"/>
      <c r="H109" s="25">
        <f>SUM(H106:H108)</f>
        <v>15726</v>
      </c>
      <c r="I109" s="23">
        <f t="shared" si="9"/>
        <v>3302.46</v>
      </c>
      <c r="J109" s="23">
        <f t="shared" si="10"/>
        <v>19028.46</v>
      </c>
    </row>
    <row r="110" spans="1:10" ht="30.75" customHeight="1">
      <c r="A110" s="15" t="s">
        <v>748</v>
      </c>
      <c r="B110" s="15" t="s">
        <v>657</v>
      </c>
      <c r="C110" s="20" t="s">
        <v>5</v>
      </c>
      <c r="D110" s="21" t="s">
        <v>749</v>
      </c>
      <c r="E110" s="22">
        <v>150</v>
      </c>
      <c r="F110" s="23">
        <v>49.4</v>
      </c>
      <c r="G110" s="24" t="s">
        <v>466</v>
      </c>
      <c r="H110" s="23">
        <f>E110*F110</f>
        <v>7410</v>
      </c>
      <c r="I110" s="23">
        <f t="shared" si="9"/>
        <v>1556.1</v>
      </c>
      <c r="J110" s="23">
        <f t="shared" si="10"/>
        <v>8966.1</v>
      </c>
    </row>
    <row r="111" spans="1:10" ht="30.75" customHeight="1">
      <c r="A111" s="15" t="s">
        <v>748</v>
      </c>
      <c r="B111" s="15" t="s">
        <v>659</v>
      </c>
      <c r="C111" s="20" t="s">
        <v>64</v>
      </c>
      <c r="D111" s="21" t="s">
        <v>749</v>
      </c>
      <c r="E111" s="22">
        <v>60</v>
      </c>
      <c r="F111" s="23">
        <v>52.97</v>
      </c>
      <c r="G111" s="24" t="s">
        <v>466</v>
      </c>
      <c r="H111" s="23">
        <f>E111*F111</f>
        <v>3178.2</v>
      </c>
      <c r="I111" s="23">
        <f t="shared" si="9"/>
        <v>667.4219999999999</v>
      </c>
      <c r="J111" s="23">
        <f t="shared" si="10"/>
        <v>3845.622</v>
      </c>
    </row>
    <row r="112" spans="1:10" ht="30.75" customHeight="1">
      <c r="A112" s="15"/>
      <c r="B112" s="15"/>
      <c r="C112" s="20"/>
      <c r="D112" s="21"/>
      <c r="E112" s="22"/>
      <c r="F112" s="169" t="s">
        <v>255</v>
      </c>
      <c r="G112" s="170"/>
      <c r="H112" s="25">
        <f>SUM(H110:H111)</f>
        <v>10588.2</v>
      </c>
      <c r="I112" s="23">
        <f t="shared" si="9"/>
        <v>2223.522</v>
      </c>
      <c r="J112" s="23">
        <f t="shared" si="10"/>
        <v>12811.722000000002</v>
      </c>
    </row>
    <row r="113" spans="1:10" ht="30.75" customHeight="1">
      <c r="A113" s="15" t="s">
        <v>750</v>
      </c>
      <c r="B113" s="15" t="s">
        <v>657</v>
      </c>
      <c r="C113" s="20" t="s">
        <v>783</v>
      </c>
      <c r="D113" s="21" t="s">
        <v>753</v>
      </c>
      <c r="E113" s="22">
        <v>150</v>
      </c>
      <c r="F113" s="23">
        <v>100</v>
      </c>
      <c r="G113" s="24" t="s">
        <v>773</v>
      </c>
      <c r="H113" s="23">
        <f>E113*F113</f>
        <v>15000</v>
      </c>
      <c r="I113" s="23">
        <f t="shared" si="9"/>
        <v>3150</v>
      </c>
      <c r="J113" s="23">
        <f t="shared" si="10"/>
        <v>18150</v>
      </c>
    </row>
    <row r="114" spans="1:10" ht="30.75" customHeight="1">
      <c r="A114" s="15" t="s">
        <v>750</v>
      </c>
      <c r="B114" s="15" t="s">
        <v>659</v>
      </c>
      <c r="C114" s="20" t="s">
        <v>784</v>
      </c>
      <c r="D114" s="21" t="s">
        <v>785</v>
      </c>
      <c r="E114" s="22">
        <v>150</v>
      </c>
      <c r="F114" s="23">
        <v>82.5</v>
      </c>
      <c r="G114" s="24" t="s">
        <v>773</v>
      </c>
      <c r="H114" s="23">
        <f>E114*F114</f>
        <v>12375</v>
      </c>
      <c r="I114" s="23">
        <f t="shared" si="9"/>
        <v>2598.75</v>
      </c>
      <c r="J114" s="23">
        <f t="shared" si="10"/>
        <v>14973.75</v>
      </c>
    </row>
    <row r="115" spans="1:10" ht="30.75" customHeight="1">
      <c r="A115" s="15" t="s">
        <v>750</v>
      </c>
      <c r="B115" s="15" t="s">
        <v>660</v>
      </c>
      <c r="C115" s="20" t="s">
        <v>786</v>
      </c>
      <c r="D115" s="21" t="s">
        <v>751</v>
      </c>
      <c r="E115" s="22">
        <v>30</v>
      </c>
      <c r="F115" s="23">
        <v>55.2</v>
      </c>
      <c r="G115" s="24" t="s">
        <v>773</v>
      </c>
      <c r="H115" s="23">
        <f>E115*F115</f>
        <v>1656</v>
      </c>
      <c r="I115" s="23">
        <f t="shared" si="9"/>
        <v>347.76</v>
      </c>
      <c r="J115" s="23">
        <f t="shared" si="10"/>
        <v>2003.76</v>
      </c>
    </row>
    <row r="116" spans="1:10" ht="30.75" customHeight="1">
      <c r="A116" s="15" t="s">
        <v>750</v>
      </c>
      <c r="B116" s="15" t="s">
        <v>661</v>
      </c>
      <c r="C116" s="20" t="s">
        <v>787</v>
      </c>
      <c r="D116" s="21" t="s">
        <v>751</v>
      </c>
      <c r="E116" s="22">
        <v>60</v>
      </c>
      <c r="F116" s="23">
        <v>55.2</v>
      </c>
      <c r="G116" s="24" t="s">
        <v>773</v>
      </c>
      <c r="H116" s="23">
        <f>E116*F116</f>
        <v>3312</v>
      </c>
      <c r="I116" s="23">
        <f t="shared" si="9"/>
        <v>695.52</v>
      </c>
      <c r="J116" s="23">
        <f t="shared" si="10"/>
        <v>4007.52</v>
      </c>
    </row>
    <row r="117" spans="1:10" ht="30.75" customHeight="1">
      <c r="A117" s="15"/>
      <c r="B117" s="15"/>
      <c r="C117" s="20"/>
      <c r="D117" s="21"/>
      <c r="E117" s="22"/>
      <c r="F117" s="169" t="s">
        <v>254</v>
      </c>
      <c r="G117" s="170"/>
      <c r="H117" s="25">
        <f>SUM(H113:H116)</f>
        <v>32343</v>
      </c>
      <c r="I117" s="23">
        <f t="shared" si="9"/>
        <v>6792.03</v>
      </c>
      <c r="J117" s="23">
        <f t="shared" si="10"/>
        <v>39135.03</v>
      </c>
    </row>
    <row r="118" spans="1:10" ht="30.75" customHeight="1">
      <c r="A118" s="15" t="s">
        <v>752</v>
      </c>
      <c r="B118" s="15" t="s">
        <v>657</v>
      </c>
      <c r="C118" s="20" t="s">
        <v>788</v>
      </c>
      <c r="D118" s="21" t="s">
        <v>753</v>
      </c>
      <c r="E118" s="22">
        <v>900</v>
      </c>
      <c r="F118" s="23">
        <v>37.45</v>
      </c>
      <c r="G118" s="24" t="s">
        <v>773</v>
      </c>
      <c r="H118" s="23">
        <f>E118*F118</f>
        <v>33705</v>
      </c>
      <c r="I118" s="23">
        <f t="shared" si="9"/>
        <v>7078.05</v>
      </c>
      <c r="J118" s="23">
        <f t="shared" si="10"/>
        <v>40783.05</v>
      </c>
    </row>
    <row r="119" spans="1:10" ht="30.75" customHeight="1">
      <c r="A119" s="15" t="s">
        <v>752</v>
      </c>
      <c r="B119" s="15" t="s">
        <v>659</v>
      </c>
      <c r="C119" s="20" t="s">
        <v>789</v>
      </c>
      <c r="D119" s="21" t="s">
        <v>753</v>
      </c>
      <c r="E119" s="22">
        <v>600</v>
      </c>
      <c r="F119" s="23">
        <v>65.25</v>
      </c>
      <c r="G119" s="24" t="s">
        <v>773</v>
      </c>
      <c r="H119" s="23">
        <f>E119*F119</f>
        <v>39150</v>
      </c>
      <c r="I119" s="23">
        <f t="shared" si="9"/>
        <v>8221.5</v>
      </c>
      <c r="J119" s="23">
        <f t="shared" si="10"/>
        <v>47371.5</v>
      </c>
    </row>
    <row r="120" spans="1:10" ht="30.75" customHeight="1">
      <c r="A120" s="15" t="s">
        <v>752</v>
      </c>
      <c r="B120" s="15" t="s">
        <v>660</v>
      </c>
      <c r="C120" s="20" t="s">
        <v>65</v>
      </c>
      <c r="D120" s="21" t="s">
        <v>791</v>
      </c>
      <c r="E120" s="22">
        <v>1200</v>
      </c>
      <c r="F120" s="23">
        <v>112.9</v>
      </c>
      <c r="G120" s="24" t="s">
        <v>773</v>
      </c>
      <c r="H120" s="23">
        <f>E120*F120</f>
        <v>135480</v>
      </c>
      <c r="I120" s="23">
        <f t="shared" si="9"/>
        <v>28450.8</v>
      </c>
      <c r="J120" s="23">
        <f t="shared" si="10"/>
        <v>163930.8</v>
      </c>
    </row>
    <row r="121" spans="1:10" ht="30.75" customHeight="1">
      <c r="A121" s="15"/>
      <c r="B121" s="15"/>
      <c r="C121" s="20"/>
      <c r="D121" s="21"/>
      <c r="E121" s="22"/>
      <c r="F121" s="169" t="s">
        <v>254</v>
      </c>
      <c r="G121" s="170"/>
      <c r="H121" s="25">
        <f>SUM(H118:H120)</f>
        <v>208335</v>
      </c>
      <c r="I121" s="23">
        <f t="shared" si="9"/>
        <v>43750.35</v>
      </c>
      <c r="J121" s="23">
        <f t="shared" si="10"/>
        <v>252085.35</v>
      </c>
    </row>
    <row r="122" spans="1:10" ht="30.75" customHeight="1">
      <c r="A122" s="15" t="s">
        <v>754</v>
      </c>
      <c r="B122" s="15" t="s">
        <v>657</v>
      </c>
      <c r="C122" s="20" t="s">
        <v>755</v>
      </c>
      <c r="D122" s="21" t="s">
        <v>756</v>
      </c>
      <c r="E122" s="22">
        <v>60</v>
      </c>
      <c r="F122" s="73" t="s">
        <v>770</v>
      </c>
      <c r="G122" s="24"/>
      <c r="H122" s="75"/>
      <c r="I122" s="75"/>
      <c r="J122" s="75"/>
    </row>
    <row r="123" spans="1:10" ht="30.75" customHeight="1">
      <c r="A123" s="15" t="s">
        <v>754</v>
      </c>
      <c r="B123" s="15" t="s">
        <v>659</v>
      </c>
      <c r="C123" s="20" t="s">
        <v>66</v>
      </c>
      <c r="D123" s="21" t="s">
        <v>756</v>
      </c>
      <c r="E123" s="22">
        <v>90</v>
      </c>
      <c r="F123" s="73" t="s">
        <v>770</v>
      </c>
      <c r="G123" s="24"/>
      <c r="H123" s="75"/>
      <c r="I123" s="75"/>
      <c r="J123" s="75"/>
    </row>
    <row r="124" spans="1:10" ht="30.75" customHeight="1">
      <c r="A124" s="15" t="s">
        <v>754</v>
      </c>
      <c r="B124" s="15" t="s">
        <v>660</v>
      </c>
      <c r="C124" s="20" t="s">
        <v>260</v>
      </c>
      <c r="D124" s="21" t="s">
        <v>756</v>
      </c>
      <c r="E124" s="22">
        <v>150</v>
      </c>
      <c r="F124" s="73" t="s">
        <v>770</v>
      </c>
      <c r="G124" s="24"/>
      <c r="H124" s="75"/>
      <c r="I124" s="75"/>
      <c r="J124" s="75"/>
    </row>
    <row r="125" spans="1:10" ht="30.75" customHeight="1">
      <c r="A125" s="15" t="s">
        <v>754</v>
      </c>
      <c r="B125" s="15" t="s">
        <v>661</v>
      </c>
      <c r="C125" s="20" t="s">
        <v>261</v>
      </c>
      <c r="D125" s="21" t="s">
        <v>756</v>
      </c>
      <c r="E125" s="22">
        <v>150</v>
      </c>
      <c r="F125" s="73" t="s">
        <v>770</v>
      </c>
      <c r="G125" s="24"/>
      <c r="H125" s="75"/>
      <c r="I125" s="75"/>
      <c r="J125" s="75"/>
    </row>
    <row r="126" spans="1:10" ht="30.75" customHeight="1">
      <c r="A126" s="15" t="s">
        <v>754</v>
      </c>
      <c r="B126" s="15" t="s">
        <v>689</v>
      </c>
      <c r="C126" s="20" t="s">
        <v>262</v>
      </c>
      <c r="D126" s="21" t="s">
        <v>756</v>
      </c>
      <c r="E126" s="22">
        <v>150</v>
      </c>
      <c r="F126" s="73" t="s">
        <v>770</v>
      </c>
      <c r="G126" s="24"/>
      <c r="H126" s="75"/>
      <c r="I126" s="75"/>
      <c r="J126" s="75"/>
    </row>
    <row r="127" spans="1:10" ht="30.75" customHeight="1">
      <c r="A127" s="15" t="s">
        <v>754</v>
      </c>
      <c r="B127" s="15" t="s">
        <v>691</v>
      </c>
      <c r="C127" s="20" t="s">
        <v>67</v>
      </c>
      <c r="D127" s="21" t="s">
        <v>756</v>
      </c>
      <c r="E127" s="22">
        <v>150</v>
      </c>
      <c r="F127" s="73" t="s">
        <v>770</v>
      </c>
      <c r="G127" s="24"/>
      <c r="H127" s="75"/>
      <c r="I127" s="75"/>
      <c r="J127" s="75"/>
    </row>
    <row r="128" spans="1:10" ht="30.75" customHeight="1">
      <c r="A128" s="15" t="s">
        <v>754</v>
      </c>
      <c r="B128" s="15" t="s">
        <v>693</v>
      </c>
      <c r="C128" s="20" t="s">
        <v>68</v>
      </c>
      <c r="D128" s="21" t="s">
        <v>756</v>
      </c>
      <c r="E128" s="22">
        <v>150</v>
      </c>
      <c r="F128" s="73" t="s">
        <v>770</v>
      </c>
      <c r="G128" s="24"/>
      <c r="H128" s="75"/>
      <c r="I128" s="75"/>
      <c r="J128" s="75"/>
    </row>
    <row r="129" spans="1:10" ht="30.75" customHeight="1">
      <c r="A129" s="15" t="s">
        <v>266</v>
      </c>
      <c r="B129" s="15" t="s">
        <v>267</v>
      </c>
      <c r="C129" s="20" t="s">
        <v>268</v>
      </c>
      <c r="D129" s="21" t="s">
        <v>756</v>
      </c>
      <c r="E129" s="22">
        <v>60</v>
      </c>
      <c r="F129" s="73" t="s">
        <v>770</v>
      </c>
      <c r="G129" s="24"/>
      <c r="H129" s="75"/>
      <c r="I129" s="75"/>
      <c r="J129" s="75"/>
    </row>
    <row r="130" spans="1:10" ht="30.75" customHeight="1">
      <c r="A130" s="15" t="s">
        <v>754</v>
      </c>
      <c r="B130" s="15" t="s">
        <v>269</v>
      </c>
      <c r="C130" s="20" t="s">
        <v>110</v>
      </c>
      <c r="D130" s="21" t="s">
        <v>756</v>
      </c>
      <c r="E130" s="22">
        <v>60</v>
      </c>
      <c r="F130" s="73" t="s">
        <v>770</v>
      </c>
      <c r="G130" s="24"/>
      <c r="H130" s="75"/>
      <c r="I130" s="75"/>
      <c r="J130" s="75"/>
    </row>
    <row r="131" spans="1:10" ht="30.75" customHeight="1">
      <c r="A131" s="15" t="s">
        <v>271</v>
      </c>
      <c r="B131" s="15"/>
      <c r="C131" s="20" t="s">
        <v>111</v>
      </c>
      <c r="D131" s="21" t="s">
        <v>751</v>
      </c>
      <c r="E131" s="22">
        <v>300</v>
      </c>
      <c r="F131" s="23">
        <v>69</v>
      </c>
      <c r="G131" s="24" t="s">
        <v>773</v>
      </c>
      <c r="H131" s="25">
        <f>E131*F131</f>
        <v>20700</v>
      </c>
      <c r="I131" s="23">
        <f>H131*21%</f>
        <v>4347</v>
      </c>
      <c r="J131" s="23">
        <f>H131+I131</f>
        <v>25047</v>
      </c>
    </row>
    <row r="132" spans="1:10" ht="30.75" customHeight="1">
      <c r="A132" s="15" t="s">
        <v>272</v>
      </c>
      <c r="B132" s="15" t="s">
        <v>657</v>
      </c>
      <c r="C132" s="20" t="s">
        <v>112</v>
      </c>
      <c r="D132" s="21" t="s">
        <v>274</v>
      </c>
      <c r="E132" s="22">
        <v>150</v>
      </c>
      <c r="F132" s="73" t="s">
        <v>770</v>
      </c>
      <c r="G132" s="24"/>
      <c r="H132" s="75"/>
      <c r="I132" s="75"/>
      <c r="J132" s="75"/>
    </row>
    <row r="133" spans="1:10" ht="30.75" customHeight="1">
      <c r="A133" s="15" t="s">
        <v>272</v>
      </c>
      <c r="B133" s="15" t="s">
        <v>659</v>
      </c>
      <c r="C133" s="20" t="s">
        <v>113</v>
      </c>
      <c r="D133" s="21" t="s">
        <v>274</v>
      </c>
      <c r="E133" s="22">
        <v>30</v>
      </c>
      <c r="F133" s="73" t="s">
        <v>770</v>
      </c>
      <c r="G133" s="24"/>
      <c r="H133" s="75"/>
      <c r="I133" s="75"/>
      <c r="J133" s="75"/>
    </row>
    <row r="134" spans="1:10" ht="30.75" customHeight="1">
      <c r="A134" s="15" t="s">
        <v>276</v>
      </c>
      <c r="B134" s="15"/>
      <c r="C134" s="20" t="s">
        <v>148</v>
      </c>
      <c r="D134" s="21" t="s">
        <v>149</v>
      </c>
      <c r="E134" s="22">
        <v>300</v>
      </c>
      <c r="F134" s="23">
        <v>10.2</v>
      </c>
      <c r="G134" s="24" t="s">
        <v>773</v>
      </c>
      <c r="H134" s="25">
        <f>E134*F134</f>
        <v>3060</v>
      </c>
      <c r="I134" s="23">
        <f>H134*21%</f>
        <v>642.6</v>
      </c>
      <c r="J134" s="23">
        <f>H134+I134</f>
        <v>3702.6</v>
      </c>
    </row>
    <row r="135" spans="1:10" ht="30.75" customHeight="1">
      <c r="A135" s="15" t="s">
        <v>277</v>
      </c>
      <c r="B135" s="15" t="s">
        <v>657</v>
      </c>
      <c r="C135" s="20" t="s">
        <v>114</v>
      </c>
      <c r="D135" s="21" t="s">
        <v>149</v>
      </c>
      <c r="E135" s="22">
        <v>300</v>
      </c>
      <c r="F135" s="23">
        <v>36.1</v>
      </c>
      <c r="G135" s="24" t="s">
        <v>466</v>
      </c>
      <c r="H135" s="23">
        <f>E135*F135</f>
        <v>10830</v>
      </c>
      <c r="I135" s="23">
        <f>H135*21%</f>
        <v>2274.2999999999997</v>
      </c>
      <c r="J135" s="23">
        <f>H135+I135</f>
        <v>13104.3</v>
      </c>
    </row>
    <row r="136" spans="1:10" ht="30.75" customHeight="1">
      <c r="A136" s="15" t="s">
        <v>277</v>
      </c>
      <c r="B136" s="15" t="s">
        <v>659</v>
      </c>
      <c r="C136" s="20" t="s">
        <v>310</v>
      </c>
      <c r="D136" s="21" t="s">
        <v>149</v>
      </c>
      <c r="E136" s="22">
        <v>150</v>
      </c>
      <c r="F136" s="23">
        <v>10.45</v>
      </c>
      <c r="G136" s="24" t="s">
        <v>466</v>
      </c>
      <c r="H136" s="23">
        <f>E136*F136</f>
        <v>1567.5</v>
      </c>
      <c r="I136" s="23">
        <f>H136*21%</f>
        <v>329.175</v>
      </c>
      <c r="J136" s="23">
        <f>H136+I136</f>
        <v>1896.675</v>
      </c>
    </row>
    <row r="137" spans="1:10" ht="30.75" customHeight="1">
      <c r="A137" s="15"/>
      <c r="B137" s="15"/>
      <c r="C137" s="20"/>
      <c r="D137" s="21"/>
      <c r="E137" s="22"/>
      <c r="F137" s="169" t="s">
        <v>255</v>
      </c>
      <c r="G137" s="170"/>
      <c r="H137" s="25">
        <f>SUM(H135:H136)</f>
        <v>12397.5</v>
      </c>
      <c r="I137" s="23">
        <f>SUM(I135:I136)</f>
        <v>2603.475</v>
      </c>
      <c r="J137" s="23">
        <f>SUM(J135:J136)</f>
        <v>15000.974999999999</v>
      </c>
    </row>
    <row r="138" spans="1:10" ht="30.75" customHeight="1">
      <c r="A138" s="15" t="s">
        <v>278</v>
      </c>
      <c r="B138" s="15" t="s">
        <v>657</v>
      </c>
      <c r="C138" s="20" t="s">
        <v>115</v>
      </c>
      <c r="D138" s="21" t="s">
        <v>1</v>
      </c>
      <c r="E138" s="22">
        <v>60</v>
      </c>
      <c r="F138" s="73" t="s">
        <v>770</v>
      </c>
      <c r="G138" s="24"/>
      <c r="H138" s="75"/>
      <c r="I138" s="75"/>
      <c r="J138" s="75"/>
    </row>
    <row r="139" spans="1:10" ht="30.75" customHeight="1">
      <c r="A139" s="15" t="s">
        <v>278</v>
      </c>
      <c r="B139" s="15" t="s">
        <v>659</v>
      </c>
      <c r="C139" s="20" t="s">
        <v>2</v>
      </c>
      <c r="D139" s="21" t="s">
        <v>1</v>
      </c>
      <c r="E139" s="22">
        <v>30</v>
      </c>
      <c r="F139" s="73" t="s">
        <v>770</v>
      </c>
      <c r="G139" s="24"/>
      <c r="H139" s="75"/>
      <c r="I139" s="75"/>
      <c r="J139" s="75"/>
    </row>
    <row r="140" spans="1:10" ht="30.75" customHeight="1">
      <c r="A140" s="15" t="s">
        <v>3</v>
      </c>
      <c r="B140" s="15" t="s">
        <v>657</v>
      </c>
      <c r="C140" s="20" t="s">
        <v>45</v>
      </c>
      <c r="D140" s="21" t="s">
        <v>46</v>
      </c>
      <c r="E140" s="22">
        <v>150</v>
      </c>
      <c r="F140" s="73" t="s">
        <v>770</v>
      </c>
      <c r="G140" s="24"/>
      <c r="H140" s="75"/>
      <c r="I140" s="75"/>
      <c r="J140" s="75"/>
    </row>
    <row r="141" spans="1:10" ht="30.75" customHeight="1">
      <c r="A141" s="15" t="s">
        <v>3</v>
      </c>
      <c r="B141" s="15" t="s">
        <v>659</v>
      </c>
      <c r="C141" s="20" t="s">
        <v>47</v>
      </c>
      <c r="D141" s="21" t="s">
        <v>46</v>
      </c>
      <c r="E141" s="22">
        <v>150</v>
      </c>
      <c r="F141" s="73" t="s">
        <v>770</v>
      </c>
      <c r="G141" s="24"/>
      <c r="H141" s="75"/>
      <c r="I141" s="75"/>
      <c r="J141" s="75"/>
    </row>
    <row r="142" spans="1:10" ht="30.75" customHeight="1">
      <c r="A142" s="15" t="s">
        <v>48</v>
      </c>
      <c r="B142" s="15" t="s">
        <v>657</v>
      </c>
      <c r="C142" s="20" t="s">
        <v>49</v>
      </c>
      <c r="D142" s="21" t="s">
        <v>50</v>
      </c>
      <c r="E142" s="22">
        <v>30</v>
      </c>
      <c r="F142" s="73" t="s">
        <v>770</v>
      </c>
      <c r="G142" s="24"/>
      <c r="H142" s="75"/>
      <c r="I142" s="75"/>
      <c r="J142" s="75"/>
    </row>
    <row r="143" spans="1:10" ht="30.75" customHeight="1">
      <c r="A143" s="15" t="s">
        <v>48</v>
      </c>
      <c r="B143" s="15" t="s">
        <v>659</v>
      </c>
      <c r="C143" s="20" t="s">
        <v>51</v>
      </c>
      <c r="D143" s="21" t="s">
        <v>50</v>
      </c>
      <c r="E143" s="22">
        <v>60</v>
      </c>
      <c r="F143" s="73" t="s">
        <v>770</v>
      </c>
      <c r="G143" s="24"/>
      <c r="H143" s="75"/>
      <c r="I143" s="75"/>
      <c r="J143" s="75"/>
    </row>
    <row r="144" spans="1:10" ht="30.75" customHeight="1">
      <c r="A144" s="15" t="s">
        <v>48</v>
      </c>
      <c r="B144" s="15" t="s">
        <v>660</v>
      </c>
      <c r="C144" s="20" t="s">
        <v>52</v>
      </c>
      <c r="D144" s="21" t="s">
        <v>50</v>
      </c>
      <c r="E144" s="22">
        <v>150</v>
      </c>
      <c r="F144" s="73" t="s">
        <v>770</v>
      </c>
      <c r="G144" s="24"/>
      <c r="H144" s="75"/>
      <c r="I144" s="75"/>
      <c r="J144" s="75"/>
    </row>
    <row r="145" spans="1:10" ht="30.75" customHeight="1">
      <c r="A145" s="15" t="s">
        <v>53</v>
      </c>
      <c r="B145" s="15"/>
      <c r="C145" s="20" t="s">
        <v>150</v>
      </c>
      <c r="D145" s="21" t="s">
        <v>428</v>
      </c>
      <c r="E145" s="22">
        <v>90</v>
      </c>
      <c r="F145" s="23">
        <v>175</v>
      </c>
      <c r="G145" s="24" t="s">
        <v>773</v>
      </c>
      <c r="H145" s="25">
        <f>E145*F145</f>
        <v>15750</v>
      </c>
      <c r="I145" s="23">
        <f aca="true" t="shared" si="12" ref="I145:I162">H145*21%</f>
        <v>3307.5</v>
      </c>
      <c r="J145" s="23">
        <f aca="true" t="shared" si="13" ref="J145:J162">H145+I145</f>
        <v>19057.5</v>
      </c>
    </row>
    <row r="146" spans="1:10" ht="30.75" customHeight="1">
      <c r="A146" s="15" t="s">
        <v>318</v>
      </c>
      <c r="B146" s="15" t="s">
        <v>657</v>
      </c>
      <c r="C146" s="20" t="s">
        <v>311</v>
      </c>
      <c r="D146" s="21" t="s">
        <v>319</v>
      </c>
      <c r="E146" s="22">
        <v>270</v>
      </c>
      <c r="F146" s="23">
        <v>22.33</v>
      </c>
      <c r="G146" s="24" t="s">
        <v>466</v>
      </c>
      <c r="H146" s="23">
        <f>E146*F146</f>
        <v>6029.099999999999</v>
      </c>
      <c r="I146" s="23">
        <f t="shared" si="12"/>
        <v>1266.1109999999999</v>
      </c>
      <c r="J146" s="23">
        <f t="shared" si="13"/>
        <v>7295.210999999999</v>
      </c>
    </row>
    <row r="147" spans="1:10" ht="30.75" customHeight="1">
      <c r="A147" s="15" t="s">
        <v>318</v>
      </c>
      <c r="B147" s="15" t="s">
        <v>659</v>
      </c>
      <c r="C147" s="20" t="s">
        <v>312</v>
      </c>
      <c r="D147" s="21" t="s">
        <v>319</v>
      </c>
      <c r="E147" s="22">
        <v>120</v>
      </c>
      <c r="F147" s="23">
        <v>28.5</v>
      </c>
      <c r="G147" s="24" t="s">
        <v>466</v>
      </c>
      <c r="H147" s="23">
        <f>E147*F147</f>
        <v>3420</v>
      </c>
      <c r="I147" s="23">
        <f t="shared" si="12"/>
        <v>718.1999999999999</v>
      </c>
      <c r="J147" s="23">
        <f t="shared" si="13"/>
        <v>4138.2</v>
      </c>
    </row>
    <row r="148" spans="1:10" ht="30.75" customHeight="1">
      <c r="A148" s="15" t="s">
        <v>318</v>
      </c>
      <c r="B148" s="15" t="s">
        <v>660</v>
      </c>
      <c r="C148" s="20" t="s">
        <v>116</v>
      </c>
      <c r="D148" s="21" t="s">
        <v>319</v>
      </c>
      <c r="E148" s="22">
        <v>300</v>
      </c>
      <c r="F148" s="23">
        <v>28.5</v>
      </c>
      <c r="G148" s="24" t="s">
        <v>466</v>
      </c>
      <c r="H148" s="23">
        <f>E148*F148</f>
        <v>8550</v>
      </c>
      <c r="I148" s="23">
        <f t="shared" si="12"/>
        <v>1795.5</v>
      </c>
      <c r="J148" s="23">
        <f t="shared" si="13"/>
        <v>10345.5</v>
      </c>
    </row>
    <row r="149" spans="1:10" ht="30.75" customHeight="1">
      <c r="A149" s="15"/>
      <c r="B149" s="15"/>
      <c r="C149" s="20"/>
      <c r="D149" s="21"/>
      <c r="E149" s="22"/>
      <c r="F149" s="169" t="s">
        <v>258</v>
      </c>
      <c r="G149" s="170"/>
      <c r="H149" s="25">
        <f>SUM(H146:H148)</f>
        <v>17999.1</v>
      </c>
      <c r="I149" s="23">
        <f t="shared" si="12"/>
        <v>3779.8109999999997</v>
      </c>
      <c r="J149" s="23">
        <f t="shared" si="13"/>
        <v>21778.911</v>
      </c>
    </row>
    <row r="150" spans="1:10" ht="30.75" customHeight="1">
      <c r="A150" s="15" t="s">
        <v>320</v>
      </c>
      <c r="B150" s="15"/>
      <c r="C150" s="20" t="s">
        <v>250</v>
      </c>
      <c r="D150" s="21" t="s">
        <v>321</v>
      </c>
      <c r="E150" s="22">
        <v>450</v>
      </c>
      <c r="F150" s="23">
        <v>21</v>
      </c>
      <c r="G150" s="24" t="s">
        <v>251</v>
      </c>
      <c r="H150" s="25">
        <f>E150*F150</f>
        <v>9450</v>
      </c>
      <c r="I150" s="23">
        <f t="shared" si="12"/>
        <v>1984.5</v>
      </c>
      <c r="J150" s="23">
        <f t="shared" si="13"/>
        <v>11434.5</v>
      </c>
    </row>
    <row r="151" spans="1:10" ht="30.75" customHeight="1">
      <c r="A151" s="15" t="s">
        <v>322</v>
      </c>
      <c r="B151" s="15" t="s">
        <v>657</v>
      </c>
      <c r="C151" s="20" t="s">
        <v>117</v>
      </c>
      <c r="D151" s="21" t="s">
        <v>323</v>
      </c>
      <c r="E151" s="22">
        <v>90</v>
      </c>
      <c r="F151" s="23">
        <v>53</v>
      </c>
      <c r="G151" s="24" t="s">
        <v>164</v>
      </c>
      <c r="H151" s="23">
        <f>E151*F151</f>
        <v>4770</v>
      </c>
      <c r="I151" s="23">
        <f t="shared" si="12"/>
        <v>1001.6999999999999</v>
      </c>
      <c r="J151" s="23">
        <f t="shared" si="13"/>
        <v>5771.7</v>
      </c>
    </row>
    <row r="152" spans="1:10" ht="30.75" customHeight="1">
      <c r="A152" s="15" t="s">
        <v>324</v>
      </c>
      <c r="B152" s="15" t="s">
        <v>659</v>
      </c>
      <c r="C152" s="20" t="s">
        <v>118</v>
      </c>
      <c r="D152" s="21" t="s">
        <v>323</v>
      </c>
      <c r="E152" s="22">
        <v>30</v>
      </c>
      <c r="F152" s="23">
        <v>75</v>
      </c>
      <c r="G152" s="24" t="s">
        <v>164</v>
      </c>
      <c r="H152" s="23">
        <f>E152*F152</f>
        <v>2250</v>
      </c>
      <c r="I152" s="23">
        <f t="shared" si="12"/>
        <v>472.5</v>
      </c>
      <c r="J152" s="23">
        <f t="shared" si="13"/>
        <v>2722.5</v>
      </c>
    </row>
    <row r="153" spans="1:10" ht="30.75" customHeight="1">
      <c r="A153" s="15"/>
      <c r="B153" s="15"/>
      <c r="C153" s="20"/>
      <c r="D153" s="21"/>
      <c r="E153" s="22"/>
      <c r="F153" s="169" t="s">
        <v>254</v>
      </c>
      <c r="G153" s="170"/>
      <c r="H153" s="25">
        <f>SUM(H151:H152)</f>
        <v>7020</v>
      </c>
      <c r="I153" s="23">
        <f t="shared" si="12"/>
        <v>1474.2</v>
      </c>
      <c r="J153" s="23">
        <f t="shared" si="13"/>
        <v>8494.2</v>
      </c>
    </row>
    <row r="154" spans="1:10" ht="30.75" customHeight="1">
      <c r="A154" s="15" t="s">
        <v>325</v>
      </c>
      <c r="B154" s="15"/>
      <c r="C154" s="20" t="s">
        <v>151</v>
      </c>
      <c r="D154" s="21" t="s">
        <v>326</v>
      </c>
      <c r="E154" s="22">
        <v>150</v>
      </c>
      <c r="F154" s="23">
        <v>31.8</v>
      </c>
      <c r="G154" s="24" t="s">
        <v>773</v>
      </c>
      <c r="H154" s="25">
        <f aca="true" t="shared" si="14" ref="H154:H159">E154*F154</f>
        <v>4770</v>
      </c>
      <c r="I154" s="23">
        <f t="shared" si="12"/>
        <v>1001.6999999999999</v>
      </c>
      <c r="J154" s="23">
        <f t="shared" si="13"/>
        <v>5771.7</v>
      </c>
    </row>
    <row r="155" spans="1:10" ht="30.75" customHeight="1">
      <c r="A155" s="15" t="s">
        <v>327</v>
      </c>
      <c r="B155" s="15" t="s">
        <v>657</v>
      </c>
      <c r="C155" s="20" t="s">
        <v>119</v>
      </c>
      <c r="D155" s="21" t="s">
        <v>326</v>
      </c>
      <c r="E155" s="22">
        <v>150</v>
      </c>
      <c r="F155" s="23">
        <v>34.5</v>
      </c>
      <c r="G155" s="24" t="s">
        <v>773</v>
      </c>
      <c r="H155" s="23">
        <f t="shared" si="14"/>
        <v>5175</v>
      </c>
      <c r="I155" s="23">
        <f t="shared" si="12"/>
        <v>1086.75</v>
      </c>
      <c r="J155" s="23">
        <f t="shared" si="13"/>
        <v>6261.75</v>
      </c>
    </row>
    <row r="156" spans="1:10" ht="30.75" customHeight="1">
      <c r="A156" s="15" t="s">
        <v>327</v>
      </c>
      <c r="B156" s="15" t="s">
        <v>659</v>
      </c>
      <c r="C156" s="20" t="s">
        <v>120</v>
      </c>
      <c r="D156" s="21" t="s">
        <v>326</v>
      </c>
      <c r="E156" s="22">
        <v>150</v>
      </c>
      <c r="F156" s="23">
        <v>34.5</v>
      </c>
      <c r="G156" s="24" t="s">
        <v>773</v>
      </c>
      <c r="H156" s="23">
        <f t="shared" si="14"/>
        <v>5175</v>
      </c>
      <c r="I156" s="23">
        <f t="shared" si="12"/>
        <v>1086.75</v>
      </c>
      <c r="J156" s="23">
        <f t="shared" si="13"/>
        <v>6261.75</v>
      </c>
    </row>
    <row r="157" spans="1:10" ht="30.75" customHeight="1">
      <c r="A157" s="15" t="s">
        <v>327</v>
      </c>
      <c r="B157" s="15" t="s">
        <v>660</v>
      </c>
      <c r="C157" s="20" t="s">
        <v>121</v>
      </c>
      <c r="D157" s="21" t="s">
        <v>326</v>
      </c>
      <c r="E157" s="22">
        <v>600</v>
      </c>
      <c r="F157" s="23">
        <v>63</v>
      </c>
      <c r="G157" s="24" t="s">
        <v>773</v>
      </c>
      <c r="H157" s="23">
        <f t="shared" si="14"/>
        <v>37800</v>
      </c>
      <c r="I157" s="23">
        <f t="shared" si="12"/>
        <v>7938</v>
      </c>
      <c r="J157" s="23">
        <f t="shared" si="13"/>
        <v>45738</v>
      </c>
    </row>
    <row r="158" spans="1:10" ht="30.75" customHeight="1">
      <c r="A158" s="15" t="s">
        <v>327</v>
      </c>
      <c r="B158" s="15" t="s">
        <v>661</v>
      </c>
      <c r="C158" s="20" t="s">
        <v>122</v>
      </c>
      <c r="D158" s="21" t="s">
        <v>155</v>
      </c>
      <c r="E158" s="22">
        <v>600</v>
      </c>
      <c r="F158" s="23">
        <v>50.2</v>
      </c>
      <c r="G158" s="24" t="s">
        <v>773</v>
      </c>
      <c r="H158" s="23">
        <f t="shared" si="14"/>
        <v>30120</v>
      </c>
      <c r="I158" s="23">
        <f t="shared" si="12"/>
        <v>6325.2</v>
      </c>
      <c r="J158" s="23">
        <f t="shared" si="13"/>
        <v>36445.2</v>
      </c>
    </row>
    <row r="159" spans="1:10" ht="30.75" customHeight="1">
      <c r="A159" s="15" t="s">
        <v>327</v>
      </c>
      <c r="B159" s="15" t="s">
        <v>689</v>
      </c>
      <c r="C159" s="20" t="s">
        <v>157</v>
      </c>
      <c r="D159" s="21" t="s">
        <v>326</v>
      </c>
      <c r="E159" s="22">
        <v>150</v>
      </c>
      <c r="F159" s="23">
        <v>42.5</v>
      </c>
      <c r="G159" s="24" t="s">
        <v>773</v>
      </c>
      <c r="H159" s="23">
        <f t="shared" si="14"/>
        <v>6375</v>
      </c>
      <c r="I159" s="23">
        <f t="shared" si="12"/>
        <v>1338.75</v>
      </c>
      <c r="J159" s="23">
        <f t="shared" si="13"/>
        <v>7713.75</v>
      </c>
    </row>
    <row r="160" spans="1:10" ht="30.75" customHeight="1">
      <c r="A160" s="15"/>
      <c r="B160" s="15"/>
      <c r="C160" s="20"/>
      <c r="D160" s="21"/>
      <c r="E160" s="22"/>
      <c r="F160" s="169" t="s">
        <v>254</v>
      </c>
      <c r="G160" s="170"/>
      <c r="H160" s="25">
        <f>SUM(H155:H159)</f>
        <v>84645</v>
      </c>
      <c r="I160" s="23">
        <f t="shared" si="12"/>
        <v>17775.45</v>
      </c>
      <c r="J160" s="23">
        <f t="shared" si="13"/>
        <v>102420.45</v>
      </c>
    </row>
    <row r="161" spans="1:10" ht="30.75" customHeight="1">
      <c r="A161" s="15" t="s">
        <v>328</v>
      </c>
      <c r="B161" s="15"/>
      <c r="C161" s="20" t="s">
        <v>158</v>
      </c>
      <c r="D161" s="21" t="s">
        <v>159</v>
      </c>
      <c r="E161" s="22">
        <v>450</v>
      </c>
      <c r="F161" s="23">
        <v>10.5</v>
      </c>
      <c r="G161" s="24" t="s">
        <v>773</v>
      </c>
      <c r="H161" s="25">
        <f>E161*F161</f>
        <v>4725</v>
      </c>
      <c r="I161" s="23">
        <f t="shared" si="12"/>
        <v>992.25</v>
      </c>
      <c r="J161" s="23">
        <f t="shared" si="13"/>
        <v>5717.25</v>
      </c>
    </row>
    <row r="162" spans="1:10" ht="30.75" customHeight="1">
      <c r="A162" s="15" t="s">
        <v>329</v>
      </c>
      <c r="B162" s="15"/>
      <c r="C162" s="20" t="s">
        <v>123</v>
      </c>
      <c r="D162" s="21" t="s">
        <v>330</v>
      </c>
      <c r="E162" s="22">
        <v>450</v>
      </c>
      <c r="F162" s="23">
        <v>30</v>
      </c>
      <c r="G162" s="24" t="s">
        <v>466</v>
      </c>
      <c r="H162" s="25">
        <f>E162*F162</f>
        <v>13500</v>
      </c>
      <c r="I162" s="23">
        <f t="shared" si="12"/>
        <v>2835</v>
      </c>
      <c r="J162" s="23">
        <f t="shared" si="13"/>
        <v>16335</v>
      </c>
    </row>
    <row r="163" spans="1:10" ht="30.75" customHeight="1">
      <c r="A163" s="15" t="s">
        <v>331</v>
      </c>
      <c r="B163" s="15"/>
      <c r="C163" s="20" t="s">
        <v>124</v>
      </c>
      <c r="D163" s="21" t="s">
        <v>419</v>
      </c>
      <c r="E163" s="22">
        <v>120</v>
      </c>
      <c r="F163" s="73" t="s">
        <v>770</v>
      </c>
      <c r="G163" s="24"/>
      <c r="H163" s="75"/>
      <c r="I163" s="75"/>
      <c r="J163" s="75"/>
    </row>
    <row r="164" spans="1:10" ht="30.75" customHeight="1">
      <c r="A164" s="15" t="s">
        <v>420</v>
      </c>
      <c r="B164" s="15"/>
      <c r="C164" s="20" t="s">
        <v>125</v>
      </c>
      <c r="D164" s="21" t="s">
        <v>450</v>
      </c>
      <c r="E164" s="22">
        <v>150</v>
      </c>
      <c r="F164" s="23">
        <v>35.89</v>
      </c>
      <c r="G164" s="24" t="s">
        <v>448</v>
      </c>
      <c r="H164" s="25">
        <f aca="true" t="shared" si="15" ref="H164:H171">E164*F164</f>
        <v>5383.5</v>
      </c>
      <c r="I164" s="23">
        <f aca="true" t="shared" si="16" ref="I164:I172">H164*21%</f>
        <v>1130.5349999999999</v>
      </c>
      <c r="J164" s="23">
        <f aca="true" t="shared" si="17" ref="J164:J172">H164+I164</f>
        <v>6514.035</v>
      </c>
    </row>
    <row r="165" spans="1:10" ht="30.75" customHeight="1">
      <c r="A165" s="15" t="s">
        <v>421</v>
      </c>
      <c r="B165" s="15"/>
      <c r="C165" s="20" t="s">
        <v>451</v>
      </c>
      <c r="D165" s="21" t="s">
        <v>422</v>
      </c>
      <c r="E165" s="22">
        <v>900</v>
      </c>
      <c r="F165" s="23">
        <v>14.36</v>
      </c>
      <c r="G165" s="24" t="s">
        <v>448</v>
      </c>
      <c r="H165" s="25">
        <f t="shared" si="15"/>
        <v>12924</v>
      </c>
      <c r="I165" s="23">
        <f t="shared" si="16"/>
        <v>2714.04</v>
      </c>
      <c r="J165" s="23">
        <f t="shared" si="17"/>
        <v>15638.04</v>
      </c>
    </row>
    <row r="166" spans="1:10" ht="30.75" customHeight="1">
      <c r="A166" s="15" t="s">
        <v>423</v>
      </c>
      <c r="B166" s="15"/>
      <c r="C166" s="20" t="s">
        <v>237</v>
      </c>
      <c r="D166" s="21" t="s">
        <v>238</v>
      </c>
      <c r="E166" s="22">
        <v>600</v>
      </c>
      <c r="F166" s="23">
        <v>7.16</v>
      </c>
      <c r="G166" s="24" t="s">
        <v>239</v>
      </c>
      <c r="H166" s="25">
        <f t="shared" si="15"/>
        <v>4296</v>
      </c>
      <c r="I166" s="23">
        <f t="shared" si="16"/>
        <v>902.16</v>
      </c>
      <c r="J166" s="23">
        <f t="shared" si="17"/>
        <v>5198.16</v>
      </c>
    </row>
    <row r="167" spans="1:10" ht="30.75" customHeight="1">
      <c r="A167" s="15" t="s">
        <v>424</v>
      </c>
      <c r="B167" s="15"/>
      <c r="C167" s="20" t="s">
        <v>240</v>
      </c>
      <c r="D167" s="21" t="s">
        <v>241</v>
      </c>
      <c r="E167" s="22">
        <v>300</v>
      </c>
      <c r="F167" s="23">
        <v>3.74</v>
      </c>
      <c r="G167" s="24" t="s">
        <v>239</v>
      </c>
      <c r="H167" s="25">
        <f t="shared" si="15"/>
        <v>1122</v>
      </c>
      <c r="I167" s="23">
        <f t="shared" si="16"/>
        <v>235.62</v>
      </c>
      <c r="J167" s="23">
        <f t="shared" si="17"/>
        <v>1357.62</v>
      </c>
    </row>
    <row r="168" spans="1:10" ht="30.75" customHeight="1">
      <c r="A168" s="15" t="s">
        <v>425</v>
      </c>
      <c r="B168" s="15" t="s">
        <v>657</v>
      </c>
      <c r="C168" s="20" t="s">
        <v>243</v>
      </c>
      <c r="D168" s="21" t="s">
        <v>242</v>
      </c>
      <c r="E168" s="22">
        <v>180</v>
      </c>
      <c r="F168" s="23">
        <v>27</v>
      </c>
      <c r="G168" s="24" t="s">
        <v>448</v>
      </c>
      <c r="H168" s="23">
        <f t="shared" si="15"/>
        <v>4860</v>
      </c>
      <c r="I168" s="23">
        <f t="shared" si="16"/>
        <v>1020.5999999999999</v>
      </c>
      <c r="J168" s="23">
        <f t="shared" si="17"/>
        <v>5880.6</v>
      </c>
    </row>
    <row r="169" spans="1:10" ht="30.75" customHeight="1">
      <c r="A169" s="15" t="s">
        <v>425</v>
      </c>
      <c r="B169" s="15" t="s">
        <v>659</v>
      </c>
      <c r="C169" s="20" t="s">
        <v>244</v>
      </c>
      <c r="D169" s="21" t="s">
        <v>242</v>
      </c>
      <c r="E169" s="22">
        <v>120</v>
      </c>
      <c r="F169" s="23">
        <v>27</v>
      </c>
      <c r="G169" s="24" t="s">
        <v>448</v>
      </c>
      <c r="H169" s="23">
        <f t="shared" si="15"/>
        <v>3240</v>
      </c>
      <c r="I169" s="23">
        <f t="shared" si="16"/>
        <v>680.4</v>
      </c>
      <c r="J169" s="23">
        <f t="shared" si="17"/>
        <v>3920.4</v>
      </c>
    </row>
    <row r="170" spans="1:10" ht="30.75" customHeight="1">
      <c r="A170" s="15" t="s">
        <v>425</v>
      </c>
      <c r="B170" s="15" t="s">
        <v>660</v>
      </c>
      <c r="C170" s="20" t="s">
        <v>245</v>
      </c>
      <c r="D170" s="21" t="s">
        <v>242</v>
      </c>
      <c r="E170" s="22">
        <v>600</v>
      </c>
      <c r="F170" s="23">
        <v>27</v>
      </c>
      <c r="G170" s="24" t="s">
        <v>448</v>
      </c>
      <c r="H170" s="23">
        <f t="shared" si="15"/>
        <v>16200</v>
      </c>
      <c r="I170" s="23">
        <f t="shared" si="16"/>
        <v>3402</v>
      </c>
      <c r="J170" s="23">
        <f t="shared" si="17"/>
        <v>19602</v>
      </c>
    </row>
    <row r="171" spans="1:10" ht="30.75" customHeight="1">
      <c r="A171" s="15" t="s">
        <v>425</v>
      </c>
      <c r="B171" s="15" t="s">
        <v>661</v>
      </c>
      <c r="C171" s="20" t="s">
        <v>246</v>
      </c>
      <c r="D171" s="21" t="s">
        <v>242</v>
      </c>
      <c r="E171" s="22">
        <v>450</v>
      </c>
      <c r="F171" s="23">
        <v>27</v>
      </c>
      <c r="G171" s="24" t="s">
        <v>448</v>
      </c>
      <c r="H171" s="23">
        <f t="shared" si="15"/>
        <v>12150</v>
      </c>
      <c r="I171" s="23">
        <f t="shared" si="16"/>
        <v>2551.5</v>
      </c>
      <c r="J171" s="23">
        <f t="shared" si="17"/>
        <v>14701.5</v>
      </c>
    </row>
    <row r="172" spans="1:10" ht="30.75" customHeight="1">
      <c r="A172" s="15"/>
      <c r="B172" s="15"/>
      <c r="C172" s="20"/>
      <c r="D172" s="21"/>
      <c r="E172" s="22"/>
      <c r="F172" s="169" t="s">
        <v>254</v>
      </c>
      <c r="G172" s="170"/>
      <c r="H172" s="25">
        <f>SUM(H168:H171)</f>
        <v>36450</v>
      </c>
      <c r="I172" s="23">
        <f t="shared" si="16"/>
        <v>7654.5</v>
      </c>
      <c r="J172" s="23">
        <f t="shared" si="17"/>
        <v>44104.5</v>
      </c>
    </row>
    <row r="173" spans="1:10" ht="30.75" customHeight="1">
      <c r="A173" s="15" t="s">
        <v>426</v>
      </c>
      <c r="B173" s="15" t="s">
        <v>657</v>
      </c>
      <c r="C173" s="20" t="s">
        <v>427</v>
      </c>
      <c r="D173" s="21" t="s">
        <v>428</v>
      </c>
      <c r="E173" s="22">
        <v>150</v>
      </c>
      <c r="F173" s="73" t="s">
        <v>770</v>
      </c>
      <c r="G173" s="24"/>
      <c r="H173" s="75"/>
      <c r="I173" s="75"/>
      <c r="J173" s="75"/>
    </row>
    <row r="174" spans="1:10" ht="30.75" customHeight="1">
      <c r="A174" s="15" t="s">
        <v>426</v>
      </c>
      <c r="B174" s="15" t="s">
        <v>659</v>
      </c>
      <c r="C174" s="20" t="s">
        <v>429</v>
      </c>
      <c r="D174" s="21" t="s">
        <v>428</v>
      </c>
      <c r="E174" s="22">
        <v>150</v>
      </c>
      <c r="F174" s="73" t="s">
        <v>770</v>
      </c>
      <c r="G174" s="24"/>
      <c r="H174" s="75"/>
      <c r="I174" s="75"/>
      <c r="J174" s="75"/>
    </row>
    <row r="175" spans="1:10" ht="30.75" customHeight="1">
      <c r="A175" s="15" t="s">
        <v>430</v>
      </c>
      <c r="B175" s="15" t="s">
        <v>657</v>
      </c>
      <c r="C175" s="20" t="s">
        <v>431</v>
      </c>
      <c r="D175" s="21" t="s">
        <v>432</v>
      </c>
      <c r="E175" s="22">
        <v>18</v>
      </c>
      <c r="F175" s="73" t="s">
        <v>770</v>
      </c>
      <c r="G175" s="24"/>
      <c r="H175" s="75"/>
      <c r="I175" s="75"/>
      <c r="J175" s="75"/>
    </row>
    <row r="176" spans="1:10" ht="30.75" customHeight="1">
      <c r="A176" s="15" t="s">
        <v>430</v>
      </c>
      <c r="B176" s="15" t="s">
        <v>659</v>
      </c>
      <c r="C176" s="20" t="s">
        <v>126</v>
      </c>
      <c r="D176" s="21" t="s">
        <v>432</v>
      </c>
      <c r="E176" s="22">
        <v>36</v>
      </c>
      <c r="F176" s="73" t="s">
        <v>770</v>
      </c>
      <c r="G176" s="24"/>
      <c r="H176" s="75"/>
      <c r="I176" s="75"/>
      <c r="J176" s="75"/>
    </row>
    <row r="177" spans="1:10" ht="30.75" customHeight="1">
      <c r="A177" s="15" t="s">
        <v>430</v>
      </c>
      <c r="B177" s="15" t="s">
        <v>660</v>
      </c>
      <c r="C177" s="79" t="s">
        <v>633</v>
      </c>
      <c r="D177" s="21" t="s">
        <v>432</v>
      </c>
      <c r="E177" s="22">
        <v>60</v>
      </c>
      <c r="F177" s="73" t="s">
        <v>770</v>
      </c>
      <c r="G177" s="24"/>
      <c r="H177" s="75"/>
      <c r="I177" s="75"/>
      <c r="J177" s="75"/>
    </row>
    <row r="178" spans="1:10" ht="30.75" customHeight="1">
      <c r="A178" s="15" t="s">
        <v>430</v>
      </c>
      <c r="B178" s="15" t="s">
        <v>660</v>
      </c>
      <c r="C178" s="20" t="s">
        <v>127</v>
      </c>
      <c r="D178" s="21" t="s">
        <v>432</v>
      </c>
      <c r="E178" s="22">
        <v>0</v>
      </c>
      <c r="F178" s="73" t="s">
        <v>770</v>
      </c>
      <c r="G178" s="24"/>
      <c r="H178" s="75"/>
      <c r="I178" s="75"/>
      <c r="J178" s="75"/>
    </row>
    <row r="179" spans="1:10" ht="30.75" customHeight="1">
      <c r="A179" s="15" t="s">
        <v>430</v>
      </c>
      <c r="B179" s="15" t="s">
        <v>660</v>
      </c>
      <c r="C179" s="20" t="s">
        <v>128</v>
      </c>
      <c r="D179" s="21" t="s">
        <v>432</v>
      </c>
      <c r="E179" s="22">
        <v>0</v>
      </c>
      <c r="F179" s="73" t="s">
        <v>770</v>
      </c>
      <c r="G179" s="24"/>
      <c r="H179" s="75"/>
      <c r="I179" s="75"/>
      <c r="J179" s="75"/>
    </row>
    <row r="180" spans="1:10" ht="30.75" customHeight="1">
      <c r="A180" s="15" t="s">
        <v>430</v>
      </c>
      <c r="B180" s="15" t="s">
        <v>661</v>
      </c>
      <c r="C180" s="79" t="s">
        <v>634</v>
      </c>
      <c r="D180" s="21" t="s">
        <v>432</v>
      </c>
      <c r="E180" s="22">
        <v>90</v>
      </c>
      <c r="F180" s="73" t="s">
        <v>770</v>
      </c>
      <c r="G180" s="24"/>
      <c r="H180" s="75"/>
      <c r="I180" s="75"/>
      <c r="J180" s="75"/>
    </row>
    <row r="181" spans="1:10" ht="30.75" customHeight="1">
      <c r="A181" s="15" t="s">
        <v>430</v>
      </c>
      <c r="B181" s="15" t="s">
        <v>661</v>
      </c>
      <c r="C181" s="20" t="s">
        <v>436</v>
      </c>
      <c r="D181" s="21" t="s">
        <v>432</v>
      </c>
      <c r="E181" s="22">
        <v>0</v>
      </c>
      <c r="F181" s="73" t="s">
        <v>770</v>
      </c>
      <c r="G181" s="24"/>
      <c r="H181" s="75"/>
      <c r="I181" s="75"/>
      <c r="J181" s="75"/>
    </row>
    <row r="182" spans="1:10" ht="30.75" customHeight="1">
      <c r="A182" s="15" t="s">
        <v>430</v>
      </c>
      <c r="B182" s="15" t="s">
        <v>661</v>
      </c>
      <c r="C182" s="20" t="s">
        <v>437</v>
      </c>
      <c r="D182" s="21" t="s">
        <v>432</v>
      </c>
      <c r="E182" s="22">
        <v>0</v>
      </c>
      <c r="F182" s="73" t="s">
        <v>770</v>
      </c>
      <c r="G182" s="24"/>
      <c r="H182" s="75"/>
      <c r="I182" s="75"/>
      <c r="J182" s="75"/>
    </row>
    <row r="183" spans="1:10" ht="30.75" customHeight="1">
      <c r="A183" s="15" t="s">
        <v>430</v>
      </c>
      <c r="B183" s="15" t="s">
        <v>689</v>
      </c>
      <c r="C183" s="79" t="s">
        <v>635</v>
      </c>
      <c r="D183" s="21" t="s">
        <v>432</v>
      </c>
      <c r="E183" s="22">
        <v>30</v>
      </c>
      <c r="F183" s="73" t="s">
        <v>770</v>
      </c>
      <c r="G183" s="24"/>
      <c r="H183" s="75"/>
      <c r="I183" s="75"/>
      <c r="J183" s="75"/>
    </row>
    <row r="184" spans="1:10" ht="30.75" customHeight="1">
      <c r="A184" s="15" t="s">
        <v>430</v>
      </c>
      <c r="B184" s="15" t="s">
        <v>689</v>
      </c>
      <c r="C184" s="20" t="s">
        <v>438</v>
      </c>
      <c r="D184" s="21" t="s">
        <v>432</v>
      </c>
      <c r="E184" s="22">
        <v>0</v>
      </c>
      <c r="F184" s="73" t="s">
        <v>770</v>
      </c>
      <c r="G184" s="24"/>
      <c r="H184" s="75"/>
      <c r="I184" s="75"/>
      <c r="J184" s="75"/>
    </row>
    <row r="185" spans="1:10" ht="30.75" customHeight="1">
      <c r="A185" s="15" t="s">
        <v>430</v>
      </c>
      <c r="B185" s="15" t="s">
        <v>689</v>
      </c>
      <c r="C185" s="20" t="s">
        <v>489</v>
      </c>
      <c r="D185" s="21" t="s">
        <v>432</v>
      </c>
      <c r="E185" s="22">
        <v>0</v>
      </c>
      <c r="F185" s="73" t="s">
        <v>770</v>
      </c>
      <c r="G185" s="24"/>
      <c r="H185" s="75"/>
      <c r="I185" s="75"/>
      <c r="J185" s="75"/>
    </row>
    <row r="186" spans="1:10" ht="30.75" customHeight="1">
      <c r="A186" s="15" t="s">
        <v>430</v>
      </c>
      <c r="B186" s="15" t="s">
        <v>691</v>
      </c>
      <c r="C186" s="79" t="s">
        <v>636</v>
      </c>
      <c r="D186" s="21" t="s">
        <v>432</v>
      </c>
      <c r="E186" s="22">
        <v>30</v>
      </c>
      <c r="F186" s="73" t="s">
        <v>770</v>
      </c>
      <c r="G186" s="24"/>
      <c r="H186" s="75"/>
      <c r="I186" s="75"/>
      <c r="J186" s="75"/>
    </row>
    <row r="187" spans="1:10" ht="30.75" customHeight="1">
      <c r="A187" s="15" t="s">
        <v>430</v>
      </c>
      <c r="B187" s="15" t="s">
        <v>693</v>
      </c>
      <c r="C187" s="79" t="s">
        <v>637</v>
      </c>
      <c r="D187" s="21" t="s">
        <v>432</v>
      </c>
      <c r="E187" s="22">
        <v>30</v>
      </c>
      <c r="F187" s="73" t="s">
        <v>770</v>
      </c>
      <c r="G187" s="24"/>
      <c r="H187" s="75"/>
      <c r="I187" s="75"/>
      <c r="J187" s="75"/>
    </row>
    <row r="188" spans="1:10" ht="30.75" customHeight="1">
      <c r="A188" s="15" t="s">
        <v>490</v>
      </c>
      <c r="B188" s="15"/>
      <c r="C188" s="20" t="s">
        <v>236</v>
      </c>
      <c r="D188" s="21" t="s">
        <v>491</v>
      </c>
      <c r="E188" s="22">
        <v>30000</v>
      </c>
      <c r="F188" s="23">
        <v>0.512</v>
      </c>
      <c r="G188" s="24" t="s">
        <v>235</v>
      </c>
      <c r="H188" s="25">
        <f>E188*F188</f>
        <v>15360</v>
      </c>
      <c r="I188" s="23">
        <f>H188*21%</f>
        <v>3225.6</v>
      </c>
      <c r="J188" s="23">
        <f>H188+I188</f>
        <v>18585.6</v>
      </c>
    </row>
    <row r="189" spans="1:10" ht="30.75" customHeight="1">
      <c r="A189" s="15" t="s">
        <v>492</v>
      </c>
      <c r="B189" s="15"/>
      <c r="C189" s="20" t="s">
        <v>129</v>
      </c>
      <c r="D189" s="21" t="s">
        <v>494</v>
      </c>
      <c r="E189" s="22">
        <v>30</v>
      </c>
      <c r="F189" s="73" t="s">
        <v>770</v>
      </c>
      <c r="G189" s="24"/>
      <c r="H189" s="75"/>
      <c r="I189" s="75"/>
      <c r="J189" s="75"/>
    </row>
    <row r="190" spans="1:10" ht="30.75" customHeight="1">
      <c r="A190" s="15" t="s">
        <v>495</v>
      </c>
      <c r="B190" s="15"/>
      <c r="C190" s="20" t="s">
        <v>247</v>
      </c>
      <c r="D190" s="21" t="s">
        <v>496</v>
      </c>
      <c r="E190" s="22">
        <v>240</v>
      </c>
      <c r="F190" s="23">
        <v>15</v>
      </c>
      <c r="G190" s="24" t="s">
        <v>248</v>
      </c>
      <c r="H190" s="25">
        <f>E190*F190</f>
        <v>3600</v>
      </c>
      <c r="I190" s="23">
        <f>H190*21%</f>
        <v>756</v>
      </c>
      <c r="J190" s="23">
        <f>H190+I190</f>
        <v>4356</v>
      </c>
    </row>
    <row r="191" spans="1:10" ht="30.75" customHeight="1">
      <c r="A191" s="15" t="s">
        <v>497</v>
      </c>
      <c r="B191" s="15"/>
      <c r="C191" s="20" t="s">
        <v>498</v>
      </c>
      <c r="D191" s="21" t="s">
        <v>499</v>
      </c>
      <c r="E191" s="22">
        <v>300</v>
      </c>
      <c r="F191" s="73" t="s">
        <v>770</v>
      </c>
      <c r="G191" s="24"/>
      <c r="H191" s="75"/>
      <c r="I191" s="75"/>
      <c r="J191" s="75"/>
    </row>
    <row r="192" spans="1:10" ht="30.75" customHeight="1">
      <c r="A192" s="15" t="s">
        <v>500</v>
      </c>
      <c r="B192" s="15"/>
      <c r="C192" s="20" t="s">
        <v>252</v>
      </c>
      <c r="D192" s="21" t="s">
        <v>501</v>
      </c>
      <c r="E192" s="22">
        <v>690</v>
      </c>
      <c r="F192" s="23">
        <v>21</v>
      </c>
      <c r="G192" s="24" t="s">
        <v>253</v>
      </c>
      <c r="H192" s="25">
        <f>E192*F192</f>
        <v>14490</v>
      </c>
      <c r="I192" s="23">
        <f>H192*21%</f>
        <v>3042.9</v>
      </c>
      <c r="J192" s="23">
        <f>H192+I192</f>
        <v>17532.9</v>
      </c>
    </row>
    <row r="193" spans="1:10" ht="30.75" customHeight="1">
      <c r="A193" s="15" t="s">
        <v>502</v>
      </c>
      <c r="B193" s="15" t="s">
        <v>657</v>
      </c>
      <c r="C193" s="20" t="s">
        <v>160</v>
      </c>
      <c r="D193" s="21" t="s">
        <v>161</v>
      </c>
      <c r="E193" s="22">
        <v>300</v>
      </c>
      <c r="F193" s="23">
        <v>285</v>
      </c>
      <c r="G193" s="24" t="s">
        <v>773</v>
      </c>
      <c r="H193" s="23">
        <f>E193*F193</f>
        <v>85500</v>
      </c>
      <c r="I193" s="23">
        <f>H193*21%</f>
        <v>17955</v>
      </c>
      <c r="J193" s="23">
        <f>H193+I193</f>
        <v>103455</v>
      </c>
    </row>
    <row r="194" spans="1:10" ht="30.75" customHeight="1">
      <c r="A194" s="15" t="s">
        <v>502</v>
      </c>
      <c r="B194" s="15" t="s">
        <v>659</v>
      </c>
      <c r="C194" s="20" t="s">
        <v>162</v>
      </c>
      <c r="D194" s="21" t="s">
        <v>503</v>
      </c>
      <c r="E194" s="22">
        <v>300</v>
      </c>
      <c r="F194" s="23">
        <v>90</v>
      </c>
      <c r="G194" s="24" t="s">
        <v>773</v>
      </c>
      <c r="H194" s="23">
        <f>E194*F194</f>
        <v>27000</v>
      </c>
      <c r="I194" s="23">
        <f>H194*21%</f>
        <v>5670</v>
      </c>
      <c r="J194" s="23">
        <f>H194+I194</f>
        <v>32670</v>
      </c>
    </row>
    <row r="195" spans="1:10" ht="30.75" customHeight="1">
      <c r="A195" s="15" t="s">
        <v>502</v>
      </c>
      <c r="B195" s="15" t="s">
        <v>660</v>
      </c>
      <c r="C195" s="20" t="s">
        <v>163</v>
      </c>
      <c r="D195" s="21" t="s">
        <v>503</v>
      </c>
      <c r="E195" s="22">
        <v>60</v>
      </c>
      <c r="F195" s="23">
        <v>250</v>
      </c>
      <c r="G195" s="24" t="s">
        <v>773</v>
      </c>
      <c r="H195" s="23">
        <f>E195*F195</f>
        <v>15000</v>
      </c>
      <c r="I195" s="23">
        <f>H195*21%</f>
        <v>3150</v>
      </c>
      <c r="J195" s="23">
        <f>H195+I195</f>
        <v>18150</v>
      </c>
    </row>
    <row r="196" spans="1:10" ht="30.75" customHeight="1">
      <c r="A196" s="15"/>
      <c r="B196" s="15"/>
      <c r="C196" s="20"/>
      <c r="D196" s="21"/>
      <c r="E196" s="22"/>
      <c r="F196" s="169" t="s">
        <v>255</v>
      </c>
      <c r="G196" s="170"/>
      <c r="H196" s="25">
        <f>SUM(H193:H195)</f>
        <v>127500</v>
      </c>
      <c r="I196" s="23">
        <f>H196*21%</f>
        <v>26775</v>
      </c>
      <c r="J196" s="23">
        <f>H196+I196</f>
        <v>154275</v>
      </c>
    </row>
    <row r="197" spans="1:10" ht="30.75" customHeight="1">
      <c r="A197" s="15" t="s">
        <v>504</v>
      </c>
      <c r="B197" s="15" t="s">
        <v>657</v>
      </c>
      <c r="C197" s="20" t="s">
        <v>505</v>
      </c>
      <c r="D197" s="21" t="s">
        <v>506</v>
      </c>
      <c r="E197" s="22">
        <v>30</v>
      </c>
      <c r="F197" s="73" t="s">
        <v>770</v>
      </c>
      <c r="G197" s="24"/>
      <c r="H197" s="75"/>
      <c r="I197" s="75"/>
      <c r="J197" s="75"/>
    </row>
    <row r="198" spans="1:10" ht="30.75" customHeight="1">
      <c r="A198" s="15" t="s">
        <v>504</v>
      </c>
      <c r="B198" s="15" t="s">
        <v>659</v>
      </c>
      <c r="C198" s="20" t="s">
        <v>507</v>
      </c>
      <c r="D198" s="21" t="s">
        <v>506</v>
      </c>
      <c r="E198" s="22">
        <v>150</v>
      </c>
      <c r="F198" s="73" t="s">
        <v>770</v>
      </c>
      <c r="G198" s="24"/>
      <c r="H198" s="75"/>
      <c r="I198" s="75"/>
      <c r="J198" s="75"/>
    </row>
    <row r="199" spans="1:10" ht="30.75" customHeight="1">
      <c r="A199" s="15" t="s">
        <v>504</v>
      </c>
      <c r="B199" s="15" t="s">
        <v>660</v>
      </c>
      <c r="C199" s="20" t="s">
        <v>508</v>
      </c>
      <c r="D199" s="21" t="s">
        <v>509</v>
      </c>
      <c r="E199" s="22">
        <v>60</v>
      </c>
      <c r="F199" s="73" t="s">
        <v>770</v>
      </c>
      <c r="G199" s="24"/>
      <c r="H199" s="75"/>
      <c r="I199" s="75"/>
      <c r="J199" s="75"/>
    </row>
    <row r="200" spans="1:10" ht="30.75" customHeight="1">
      <c r="A200" s="15" t="s">
        <v>510</v>
      </c>
      <c r="B200" s="15"/>
      <c r="C200" s="20" t="s">
        <v>144</v>
      </c>
      <c r="D200" s="21" t="s">
        <v>512</v>
      </c>
      <c r="E200" s="22">
        <v>150</v>
      </c>
      <c r="F200" s="73" t="s">
        <v>770</v>
      </c>
      <c r="G200" s="24"/>
      <c r="H200" s="75"/>
      <c r="I200" s="75"/>
      <c r="J200" s="75"/>
    </row>
    <row r="201" spans="1:10" ht="30.75" customHeight="1">
      <c r="A201" s="15" t="s">
        <v>513</v>
      </c>
      <c r="B201" s="15" t="s">
        <v>657</v>
      </c>
      <c r="C201" s="20" t="s">
        <v>514</v>
      </c>
      <c r="D201" s="21" t="s">
        <v>515</v>
      </c>
      <c r="E201" s="22">
        <v>600</v>
      </c>
      <c r="F201" s="73" t="s">
        <v>770</v>
      </c>
      <c r="G201" s="24"/>
      <c r="H201" s="75"/>
      <c r="I201" s="75"/>
      <c r="J201" s="75"/>
    </row>
    <row r="202" spans="1:10" ht="30.75" customHeight="1">
      <c r="A202" s="15" t="s">
        <v>513</v>
      </c>
      <c r="B202" s="15" t="s">
        <v>659</v>
      </c>
      <c r="C202" s="20" t="s">
        <v>516</v>
      </c>
      <c r="D202" s="21" t="s">
        <v>515</v>
      </c>
      <c r="E202" s="22">
        <v>15</v>
      </c>
      <c r="F202" s="73" t="s">
        <v>770</v>
      </c>
      <c r="G202" s="24"/>
      <c r="H202" s="75"/>
      <c r="I202" s="75"/>
      <c r="J202" s="75"/>
    </row>
    <row r="203" spans="1:10" ht="30.75" customHeight="1">
      <c r="A203" s="15" t="s">
        <v>513</v>
      </c>
      <c r="B203" s="15" t="s">
        <v>660</v>
      </c>
      <c r="C203" s="20" t="s">
        <v>517</v>
      </c>
      <c r="D203" s="21" t="s">
        <v>515</v>
      </c>
      <c r="E203" s="22">
        <v>15</v>
      </c>
      <c r="F203" s="73" t="s">
        <v>770</v>
      </c>
      <c r="G203" s="24"/>
      <c r="H203" s="75"/>
      <c r="I203" s="75"/>
      <c r="J203" s="75"/>
    </row>
    <row r="204" spans="1:10" ht="30.75" customHeight="1">
      <c r="A204" s="15" t="s">
        <v>513</v>
      </c>
      <c r="B204" s="15" t="s">
        <v>661</v>
      </c>
      <c r="C204" s="20" t="s">
        <v>518</v>
      </c>
      <c r="D204" s="21" t="s">
        <v>515</v>
      </c>
      <c r="E204" s="22">
        <v>15</v>
      </c>
      <c r="F204" s="73" t="s">
        <v>770</v>
      </c>
      <c r="G204" s="24"/>
      <c r="H204" s="75"/>
      <c r="I204" s="75"/>
      <c r="J204" s="75"/>
    </row>
    <row r="205" spans="1:10" ht="30.75" customHeight="1">
      <c r="A205" s="15" t="s">
        <v>513</v>
      </c>
      <c r="B205" s="15" t="s">
        <v>689</v>
      </c>
      <c r="C205" s="20" t="s">
        <v>519</v>
      </c>
      <c r="D205" s="21" t="s">
        <v>515</v>
      </c>
      <c r="E205" s="22">
        <v>15</v>
      </c>
      <c r="F205" s="73" t="s">
        <v>770</v>
      </c>
      <c r="G205" s="24"/>
      <c r="H205" s="75"/>
      <c r="I205" s="75"/>
      <c r="J205" s="75"/>
    </row>
    <row r="206" spans="1:10" ht="30.75" customHeight="1">
      <c r="A206" s="15" t="s">
        <v>513</v>
      </c>
      <c r="B206" s="15" t="s">
        <v>691</v>
      </c>
      <c r="C206" s="20" t="s">
        <v>520</v>
      </c>
      <c r="D206" s="21" t="s">
        <v>515</v>
      </c>
      <c r="E206" s="22">
        <v>30</v>
      </c>
      <c r="F206" s="73" t="s">
        <v>770</v>
      </c>
      <c r="G206" s="24"/>
      <c r="H206" s="75"/>
      <c r="I206" s="75"/>
      <c r="J206" s="75"/>
    </row>
    <row r="207" spans="1:10" ht="30.75" customHeight="1">
      <c r="A207" s="15" t="s">
        <v>521</v>
      </c>
      <c r="B207" s="15"/>
      <c r="C207" s="20" t="s">
        <v>44</v>
      </c>
      <c r="D207" s="21" t="s">
        <v>43</v>
      </c>
      <c r="E207" s="22">
        <v>1500</v>
      </c>
      <c r="F207" s="23">
        <v>1.3</v>
      </c>
      <c r="G207" s="24" t="s">
        <v>466</v>
      </c>
      <c r="H207" s="25">
        <f>E207*F207</f>
        <v>1950</v>
      </c>
      <c r="I207" s="23">
        <f>H207*21%</f>
        <v>409.5</v>
      </c>
      <c r="J207" s="23">
        <f>H207+I207</f>
        <v>2359.5</v>
      </c>
    </row>
    <row r="208" spans="1:10" ht="30.75" customHeight="1">
      <c r="A208" s="15" t="s">
        <v>522</v>
      </c>
      <c r="B208" s="15"/>
      <c r="C208" s="20" t="s">
        <v>145</v>
      </c>
      <c r="D208" s="21" t="s">
        <v>638</v>
      </c>
      <c r="E208" s="22">
        <v>150</v>
      </c>
      <c r="F208" s="23">
        <v>14</v>
      </c>
      <c r="G208" s="24" t="s">
        <v>248</v>
      </c>
      <c r="H208" s="25">
        <f>E208*F208</f>
        <v>2100</v>
      </c>
      <c r="I208" s="23">
        <f>H208*21%</f>
        <v>441</v>
      </c>
      <c r="J208" s="23">
        <f>H208+I208</f>
        <v>2541</v>
      </c>
    </row>
    <row r="209" spans="1:10" ht="30.75" customHeight="1">
      <c r="A209" s="15" t="s">
        <v>639</v>
      </c>
      <c r="B209" s="15"/>
      <c r="C209" s="20" t="s">
        <v>768</v>
      </c>
      <c r="D209" s="21" t="s">
        <v>651</v>
      </c>
      <c r="E209" s="22">
        <v>6600</v>
      </c>
      <c r="F209" s="23">
        <v>1.18</v>
      </c>
      <c r="G209" s="24" t="s">
        <v>769</v>
      </c>
      <c r="H209" s="25">
        <f>E209*F209</f>
        <v>7788</v>
      </c>
      <c r="I209" s="23">
        <f>H209*21%</f>
        <v>1635.48</v>
      </c>
      <c r="J209" s="23">
        <f>H209+I209</f>
        <v>9423.48</v>
      </c>
    </row>
    <row r="210" spans="1:10" ht="30.75" customHeight="1">
      <c r="A210" s="80"/>
      <c r="B210" s="80"/>
      <c r="C210" s="81"/>
      <c r="D210" s="75"/>
      <c r="E210" s="75"/>
      <c r="F210" s="23"/>
      <c r="G210" s="24"/>
      <c r="H210" s="23">
        <f>H33+H34</f>
        <v>8379</v>
      </c>
      <c r="I210" s="23">
        <f>I33+I34</f>
        <v>335.15999999999997</v>
      </c>
      <c r="J210" s="23">
        <f>J33+J34</f>
        <v>8714.16</v>
      </c>
    </row>
    <row r="211" spans="1:10" ht="30.75" customHeight="1">
      <c r="A211" s="80"/>
      <c r="B211" s="80"/>
      <c r="C211" s="81"/>
      <c r="D211" s="75"/>
      <c r="E211" s="75"/>
      <c r="F211" s="23"/>
      <c r="G211" s="24"/>
      <c r="H211" s="23">
        <f>H33+H34</f>
        <v>8379</v>
      </c>
      <c r="I211" s="23">
        <f>I33+I34</f>
        <v>335.15999999999997</v>
      </c>
      <c r="J211" s="23">
        <f>J33+J34</f>
        <v>8714.16</v>
      </c>
    </row>
    <row r="212" spans="1:10" ht="30.75" customHeight="1">
      <c r="A212" s="80"/>
      <c r="B212" s="80"/>
      <c r="C212" s="81"/>
      <c r="D212" s="75"/>
      <c r="E212" s="75"/>
      <c r="F212" s="23"/>
      <c r="G212" s="24"/>
      <c r="H212" s="23"/>
      <c r="I212" s="23"/>
      <c r="J212" s="23"/>
    </row>
  </sheetData>
  <autoFilter ref="A1:J211"/>
  <mergeCells count="24">
    <mergeCell ref="F62:G62"/>
    <mergeCell ref="F35:G35"/>
    <mergeCell ref="F45:G45"/>
    <mergeCell ref="F51:G51"/>
    <mergeCell ref="F59:G59"/>
    <mergeCell ref="F8:G8"/>
    <mergeCell ref="F14:G14"/>
    <mergeCell ref="F21:G21"/>
    <mergeCell ref="F32:G32"/>
    <mergeCell ref="F71:G71"/>
    <mergeCell ref="F76:G76"/>
    <mergeCell ref="F85:G85"/>
    <mergeCell ref="F99:G99"/>
    <mergeCell ref="F102:G102"/>
    <mergeCell ref="F109:G109"/>
    <mergeCell ref="F112:G112"/>
    <mergeCell ref="F117:G117"/>
    <mergeCell ref="F160:G160"/>
    <mergeCell ref="F196:G196"/>
    <mergeCell ref="F121:G121"/>
    <mergeCell ref="F137:G137"/>
    <mergeCell ref="F149:G149"/>
    <mergeCell ref="F153:G153"/>
    <mergeCell ref="F172:G172"/>
  </mergeCells>
  <printOptions/>
  <pageMargins left="0" right="0"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2"/>
  <sheetViews>
    <sheetView zoomScale="75" zoomScaleNormal="75" workbookViewId="0" topLeftCell="A1">
      <selection activeCell="J2" sqref="J2"/>
    </sheetView>
  </sheetViews>
  <sheetFormatPr defaultColWidth="9.140625" defaultRowHeight="30.75" customHeight="1"/>
  <cols>
    <col min="1" max="1" width="7.00390625" style="82" customWidth="1"/>
    <col min="2" max="2" width="6.28125" style="82" customWidth="1"/>
    <col min="3" max="3" width="25.57421875" style="83" hidden="1" customWidth="1"/>
    <col min="4" max="4" width="0" style="66" hidden="1" customWidth="1"/>
    <col min="5" max="5" width="7.28125" style="66" customWidth="1"/>
    <col min="6" max="6" width="12.00390625" style="84" customWidth="1"/>
    <col min="7" max="7" width="18.00390625" style="27" bestFit="1" customWidth="1"/>
    <col min="8" max="8" width="16.28125" style="66" customWidth="1"/>
    <col min="9" max="9" width="15.140625" style="66" customWidth="1"/>
    <col min="10" max="10" width="14.421875" style="66" customWidth="1"/>
    <col min="11" max="16384" width="12.140625" style="66" customWidth="1"/>
  </cols>
  <sheetData>
    <row r="1" spans="1:10" ht="30.75" customHeight="1">
      <c r="A1" s="15" t="s">
        <v>333</v>
      </c>
      <c r="B1" s="15" t="s">
        <v>455</v>
      </c>
      <c r="C1" s="15" t="s">
        <v>334</v>
      </c>
      <c r="D1" s="15" t="s">
        <v>640</v>
      </c>
      <c r="E1" s="16" t="s">
        <v>332</v>
      </c>
      <c r="F1" s="17" t="s">
        <v>439</v>
      </c>
      <c r="G1" s="18" t="s">
        <v>440</v>
      </c>
      <c r="H1" s="16" t="s">
        <v>447</v>
      </c>
      <c r="I1" s="19" t="s">
        <v>441</v>
      </c>
      <c r="J1" s="16" t="s">
        <v>442</v>
      </c>
    </row>
    <row r="2" spans="1:10" ht="30.75" customHeight="1">
      <c r="A2" s="67" t="s">
        <v>641</v>
      </c>
      <c r="B2" s="67"/>
      <c r="C2" s="68" t="s">
        <v>792</v>
      </c>
      <c r="D2" s="69" t="s">
        <v>642</v>
      </c>
      <c r="E2" s="70">
        <v>900</v>
      </c>
      <c r="F2" s="71">
        <v>21.1</v>
      </c>
      <c r="G2" s="69" t="s">
        <v>263</v>
      </c>
      <c r="H2" s="72">
        <f>E2*F2</f>
        <v>18990</v>
      </c>
      <c r="I2" s="71">
        <f>H2*21%</f>
        <v>3987.8999999999996</v>
      </c>
      <c r="J2" s="71">
        <f>H2+I2</f>
        <v>22977.9</v>
      </c>
    </row>
    <row r="3" spans="1:10" ht="30.75" customHeight="1">
      <c r="A3" s="15" t="s">
        <v>641</v>
      </c>
      <c r="B3" s="15"/>
      <c r="C3" s="20" t="s">
        <v>139</v>
      </c>
      <c r="D3" s="24"/>
      <c r="E3" s="22"/>
      <c r="F3" s="16"/>
      <c r="G3" s="73"/>
      <c r="H3" s="23"/>
      <c r="I3" s="23"/>
      <c r="J3" s="23"/>
    </row>
    <row r="4" spans="1:10" ht="30.75" customHeight="1">
      <c r="A4" s="15" t="s">
        <v>643</v>
      </c>
      <c r="B4" s="15"/>
      <c r="C4" s="20" t="s">
        <v>445</v>
      </c>
      <c r="D4" s="24" t="s">
        <v>446</v>
      </c>
      <c r="E4" s="22">
        <v>600</v>
      </c>
      <c r="F4" s="73">
        <v>9.79</v>
      </c>
      <c r="G4" s="24" t="s">
        <v>448</v>
      </c>
      <c r="H4" s="25">
        <f>E4*F4</f>
        <v>5873.999999999999</v>
      </c>
      <c r="I4" s="23">
        <f aca="true" t="shared" si="0" ref="I4:I21">H4*21%</f>
        <v>1233.5399999999997</v>
      </c>
      <c r="J4" s="23">
        <f aca="true" t="shared" si="1" ref="J4:J21">H4+I4</f>
        <v>7107.539999999999</v>
      </c>
    </row>
    <row r="5" spans="1:10" ht="30.75" customHeight="1">
      <c r="A5" s="15" t="s">
        <v>644</v>
      </c>
      <c r="B5" s="15"/>
      <c r="C5" s="20" t="s">
        <v>452</v>
      </c>
      <c r="D5" s="24" t="s">
        <v>645</v>
      </c>
      <c r="E5" s="22">
        <v>7800</v>
      </c>
      <c r="F5" s="23">
        <v>2.16</v>
      </c>
      <c r="G5" s="24" t="s">
        <v>453</v>
      </c>
      <c r="H5" s="25">
        <f>E5*F5</f>
        <v>16848</v>
      </c>
      <c r="I5" s="23">
        <f t="shared" si="0"/>
        <v>3538.08</v>
      </c>
      <c r="J5" s="23">
        <f t="shared" si="1"/>
        <v>20386.08</v>
      </c>
    </row>
    <row r="6" spans="1:10" ht="30.75" customHeight="1">
      <c r="A6" s="15" t="s">
        <v>646</v>
      </c>
      <c r="B6" s="15" t="s">
        <v>647</v>
      </c>
      <c r="C6" s="20" t="s">
        <v>456</v>
      </c>
      <c r="D6" s="24" t="s">
        <v>454</v>
      </c>
      <c r="E6" s="22">
        <v>900</v>
      </c>
      <c r="F6" s="23">
        <v>10.7</v>
      </c>
      <c r="G6" s="24" t="s">
        <v>457</v>
      </c>
      <c r="H6" s="23">
        <f>E6*F6</f>
        <v>9630</v>
      </c>
      <c r="I6" s="23">
        <f t="shared" si="0"/>
        <v>2022.3</v>
      </c>
      <c r="J6" s="23">
        <f t="shared" si="1"/>
        <v>11652.3</v>
      </c>
    </row>
    <row r="7" spans="1:10" ht="30.75" customHeight="1">
      <c r="A7" s="15" t="s">
        <v>646</v>
      </c>
      <c r="B7" s="15" t="s">
        <v>648</v>
      </c>
      <c r="C7" s="20" t="s">
        <v>458</v>
      </c>
      <c r="D7" s="24" t="s">
        <v>454</v>
      </c>
      <c r="E7" s="22">
        <v>660</v>
      </c>
      <c r="F7" s="23">
        <v>2.069</v>
      </c>
      <c r="G7" s="24" t="s">
        <v>457</v>
      </c>
      <c r="H7" s="23">
        <f>E7*F7</f>
        <v>1365.54</v>
      </c>
      <c r="I7" s="23">
        <f t="shared" si="0"/>
        <v>286.7634</v>
      </c>
      <c r="J7" s="23">
        <f t="shared" si="1"/>
        <v>1652.3034</v>
      </c>
    </row>
    <row r="8" spans="1:10" ht="30.75" customHeight="1">
      <c r="A8" s="15"/>
      <c r="B8" s="15"/>
      <c r="C8" s="20"/>
      <c r="D8" s="24"/>
      <c r="E8" s="22"/>
      <c r="F8" s="171" t="s">
        <v>255</v>
      </c>
      <c r="G8" s="172"/>
      <c r="H8" s="25">
        <f>SUM(H6:H7)</f>
        <v>10995.54</v>
      </c>
      <c r="I8" s="23">
        <f t="shared" si="0"/>
        <v>2309.0634</v>
      </c>
      <c r="J8" s="23">
        <f t="shared" si="1"/>
        <v>13304.6034</v>
      </c>
    </row>
    <row r="9" spans="1:10" ht="30.75" customHeight="1">
      <c r="A9" s="15" t="s">
        <v>649</v>
      </c>
      <c r="B9" s="15"/>
      <c r="C9" s="20" t="s">
        <v>463</v>
      </c>
      <c r="D9" s="21" t="s">
        <v>464</v>
      </c>
      <c r="E9" s="22">
        <v>300</v>
      </c>
      <c r="F9" s="23">
        <v>2.66</v>
      </c>
      <c r="G9" s="24" t="s">
        <v>466</v>
      </c>
      <c r="H9" s="25">
        <f>E9*F9</f>
        <v>798</v>
      </c>
      <c r="I9" s="23">
        <f t="shared" si="0"/>
        <v>167.57999999999998</v>
      </c>
      <c r="J9" s="23">
        <f t="shared" si="1"/>
        <v>965.5799999999999</v>
      </c>
    </row>
    <row r="10" spans="1:10" ht="30.75" customHeight="1">
      <c r="A10" s="15" t="s">
        <v>650</v>
      </c>
      <c r="B10" s="15"/>
      <c r="C10" s="20" t="s">
        <v>140</v>
      </c>
      <c r="D10" s="74" t="s">
        <v>651</v>
      </c>
      <c r="E10" s="22">
        <v>4680</v>
      </c>
      <c r="F10" s="23">
        <v>11.98</v>
      </c>
      <c r="G10" s="24" t="s">
        <v>757</v>
      </c>
      <c r="H10" s="25">
        <f>E10*F10</f>
        <v>56066.4</v>
      </c>
      <c r="I10" s="23">
        <f t="shared" si="0"/>
        <v>11773.944</v>
      </c>
      <c r="J10" s="23">
        <f t="shared" si="1"/>
        <v>67840.344</v>
      </c>
    </row>
    <row r="11" spans="1:10" ht="30.75" customHeight="1">
      <c r="A11" s="15" t="s">
        <v>652</v>
      </c>
      <c r="B11" s="15" t="s">
        <v>647</v>
      </c>
      <c r="C11" s="20" t="s">
        <v>758</v>
      </c>
      <c r="D11" s="21" t="s">
        <v>651</v>
      </c>
      <c r="E11" s="22">
        <v>150</v>
      </c>
      <c r="F11" s="23">
        <v>0.98</v>
      </c>
      <c r="G11" s="24" t="s">
        <v>759</v>
      </c>
      <c r="H11" s="23">
        <f>E11*F11</f>
        <v>147</v>
      </c>
      <c r="I11" s="23">
        <f t="shared" si="0"/>
        <v>30.869999999999997</v>
      </c>
      <c r="J11" s="23">
        <f t="shared" si="1"/>
        <v>177.87</v>
      </c>
    </row>
    <row r="12" spans="1:10" ht="30.75" customHeight="1">
      <c r="A12" s="15" t="s">
        <v>652</v>
      </c>
      <c r="B12" s="15" t="s">
        <v>648</v>
      </c>
      <c r="C12" s="20" t="s">
        <v>760</v>
      </c>
      <c r="D12" s="21" t="s">
        <v>651</v>
      </c>
      <c r="E12" s="22">
        <v>4650</v>
      </c>
      <c r="F12" s="23">
        <v>2.4</v>
      </c>
      <c r="G12" s="24" t="s">
        <v>759</v>
      </c>
      <c r="H12" s="23">
        <f>E12*F12</f>
        <v>11160</v>
      </c>
      <c r="I12" s="23">
        <f t="shared" si="0"/>
        <v>2343.6</v>
      </c>
      <c r="J12" s="23">
        <f t="shared" si="1"/>
        <v>13503.6</v>
      </c>
    </row>
    <row r="13" spans="1:10" ht="30.75" customHeight="1">
      <c r="A13" s="15" t="s">
        <v>652</v>
      </c>
      <c r="B13" s="15" t="s">
        <v>653</v>
      </c>
      <c r="C13" s="20" t="s">
        <v>793</v>
      </c>
      <c r="D13" s="21" t="s">
        <v>762</v>
      </c>
      <c r="E13" s="22">
        <v>600</v>
      </c>
      <c r="F13" s="23">
        <v>0.54</v>
      </c>
      <c r="G13" s="24" t="s">
        <v>759</v>
      </c>
      <c r="H13" s="23">
        <f>E13*F13</f>
        <v>324</v>
      </c>
      <c r="I13" s="23">
        <f t="shared" si="0"/>
        <v>68.03999999999999</v>
      </c>
      <c r="J13" s="23">
        <f t="shared" si="1"/>
        <v>392.03999999999996</v>
      </c>
    </row>
    <row r="14" spans="1:10" ht="30.75" customHeight="1">
      <c r="A14" s="15"/>
      <c r="B14" s="15"/>
      <c r="C14" s="20"/>
      <c r="D14" s="21"/>
      <c r="E14" s="22"/>
      <c r="F14" s="169" t="s">
        <v>255</v>
      </c>
      <c r="G14" s="170"/>
      <c r="H14" s="25">
        <f>SUM(H11:H13)</f>
        <v>11631</v>
      </c>
      <c r="I14" s="23">
        <f t="shared" si="0"/>
        <v>2442.5099999999998</v>
      </c>
      <c r="J14" s="23">
        <f t="shared" si="1"/>
        <v>14073.51</v>
      </c>
    </row>
    <row r="15" spans="1:10" ht="30.75" customHeight="1">
      <c r="A15" s="15" t="s">
        <v>654</v>
      </c>
      <c r="B15" s="15"/>
      <c r="C15" s="20" t="s">
        <v>256</v>
      </c>
      <c r="D15" s="21" t="s">
        <v>257</v>
      </c>
      <c r="E15" s="22">
        <v>210</v>
      </c>
      <c r="F15" s="23">
        <v>35.7</v>
      </c>
      <c r="G15" s="24" t="s">
        <v>773</v>
      </c>
      <c r="H15" s="25">
        <f aca="true" t="shared" si="2" ref="H15:H20">E15*F15</f>
        <v>7497.000000000001</v>
      </c>
      <c r="I15" s="23">
        <f t="shared" si="0"/>
        <v>1574.3700000000001</v>
      </c>
      <c r="J15" s="23">
        <f t="shared" si="1"/>
        <v>9071.37</v>
      </c>
    </row>
    <row r="16" spans="1:11" ht="30.75" customHeight="1">
      <c r="A16" s="15" t="s">
        <v>655</v>
      </c>
      <c r="B16" s="15"/>
      <c r="C16" s="20" t="s">
        <v>763</v>
      </c>
      <c r="D16" s="21" t="s">
        <v>764</v>
      </c>
      <c r="E16" s="22">
        <v>1350</v>
      </c>
      <c r="F16" s="23">
        <v>6.8</v>
      </c>
      <c r="G16" s="24" t="s">
        <v>759</v>
      </c>
      <c r="H16" s="25">
        <f t="shared" si="2"/>
        <v>9180</v>
      </c>
      <c r="I16" s="23">
        <f t="shared" si="0"/>
        <v>1927.8</v>
      </c>
      <c r="J16" s="23">
        <f t="shared" si="1"/>
        <v>11107.8</v>
      </c>
      <c r="K16" s="88"/>
    </row>
    <row r="17" spans="1:10" ht="30.75" customHeight="1">
      <c r="A17" s="15" t="s">
        <v>656</v>
      </c>
      <c r="B17" s="15" t="s">
        <v>657</v>
      </c>
      <c r="C17" s="20" t="s">
        <v>459</v>
      </c>
      <c r="D17" s="21" t="s">
        <v>454</v>
      </c>
      <c r="E17" s="22">
        <v>132300</v>
      </c>
      <c r="F17" s="23">
        <v>0.38</v>
      </c>
      <c r="G17" s="24" t="s">
        <v>457</v>
      </c>
      <c r="H17" s="23">
        <f t="shared" si="2"/>
        <v>50274</v>
      </c>
      <c r="I17" s="23">
        <f t="shared" si="0"/>
        <v>10557.539999999999</v>
      </c>
      <c r="J17" s="23">
        <f t="shared" si="1"/>
        <v>60831.54</v>
      </c>
    </row>
    <row r="18" spans="1:10" ht="30.75" customHeight="1">
      <c r="A18" s="15" t="s">
        <v>656</v>
      </c>
      <c r="B18" s="15" t="s">
        <v>659</v>
      </c>
      <c r="C18" s="20" t="s">
        <v>460</v>
      </c>
      <c r="D18" s="21" t="s">
        <v>658</v>
      </c>
      <c r="E18" s="22">
        <v>300</v>
      </c>
      <c r="F18" s="23">
        <v>6.58</v>
      </c>
      <c r="G18" s="24" t="s">
        <v>457</v>
      </c>
      <c r="H18" s="23">
        <f t="shared" si="2"/>
        <v>1974</v>
      </c>
      <c r="I18" s="23">
        <f t="shared" si="0"/>
        <v>414.53999999999996</v>
      </c>
      <c r="J18" s="23">
        <f t="shared" si="1"/>
        <v>2388.54</v>
      </c>
    </row>
    <row r="19" spans="1:10" ht="30.75" customHeight="1">
      <c r="A19" s="15" t="s">
        <v>656</v>
      </c>
      <c r="B19" s="15" t="s">
        <v>660</v>
      </c>
      <c r="C19" s="20" t="s">
        <v>461</v>
      </c>
      <c r="D19" s="21" t="s">
        <v>664</v>
      </c>
      <c r="E19" s="22">
        <v>1350</v>
      </c>
      <c r="F19" s="23">
        <v>8.1</v>
      </c>
      <c r="G19" s="24" t="s">
        <v>457</v>
      </c>
      <c r="H19" s="23">
        <f t="shared" si="2"/>
        <v>10935</v>
      </c>
      <c r="I19" s="23">
        <f t="shared" si="0"/>
        <v>2296.35</v>
      </c>
      <c r="J19" s="23">
        <f t="shared" si="1"/>
        <v>13231.35</v>
      </c>
    </row>
    <row r="20" spans="1:10" ht="30.75" customHeight="1">
      <c r="A20" s="15" t="s">
        <v>656</v>
      </c>
      <c r="B20" s="15" t="s">
        <v>661</v>
      </c>
      <c r="C20" s="20" t="s">
        <v>462</v>
      </c>
      <c r="D20" s="21" t="s">
        <v>664</v>
      </c>
      <c r="E20" s="22">
        <v>750</v>
      </c>
      <c r="F20" s="23">
        <v>8.1</v>
      </c>
      <c r="G20" s="24" t="s">
        <v>457</v>
      </c>
      <c r="H20" s="23">
        <f t="shared" si="2"/>
        <v>6075</v>
      </c>
      <c r="I20" s="23">
        <f t="shared" si="0"/>
        <v>1275.75</v>
      </c>
      <c r="J20" s="23">
        <f t="shared" si="1"/>
        <v>7350.75</v>
      </c>
    </row>
    <row r="21" spans="1:10" ht="30.75" customHeight="1">
      <c r="A21" s="15"/>
      <c r="B21" s="15"/>
      <c r="C21" s="20"/>
      <c r="D21" s="21"/>
      <c r="E21" s="22"/>
      <c r="F21" s="169" t="s">
        <v>255</v>
      </c>
      <c r="G21" s="170"/>
      <c r="H21" s="25">
        <f>SUM(H17:H20)</f>
        <v>69258</v>
      </c>
      <c r="I21" s="23">
        <f t="shared" si="0"/>
        <v>14544.18</v>
      </c>
      <c r="J21" s="23">
        <f t="shared" si="1"/>
        <v>83802.18</v>
      </c>
    </row>
    <row r="22" spans="1:10" ht="30.75" customHeight="1">
      <c r="A22" s="15" t="s">
        <v>662</v>
      </c>
      <c r="B22" s="15" t="s">
        <v>647</v>
      </c>
      <c r="C22" s="20" t="s">
        <v>663</v>
      </c>
      <c r="D22" s="21" t="s">
        <v>664</v>
      </c>
      <c r="E22" s="22">
        <v>42000</v>
      </c>
      <c r="F22" s="73" t="s">
        <v>770</v>
      </c>
      <c r="G22" s="24"/>
      <c r="H22" s="75"/>
      <c r="I22" s="75"/>
      <c r="J22" s="75"/>
    </row>
    <row r="23" spans="1:10" ht="30.75" customHeight="1">
      <c r="A23" s="15" t="s">
        <v>662</v>
      </c>
      <c r="B23" s="15" t="s">
        <v>648</v>
      </c>
      <c r="C23" s="20" t="s">
        <v>665</v>
      </c>
      <c r="D23" s="21" t="s">
        <v>664</v>
      </c>
      <c r="E23" s="22">
        <v>8250</v>
      </c>
      <c r="F23" s="73" t="s">
        <v>770</v>
      </c>
      <c r="G23" s="24"/>
      <c r="H23" s="75"/>
      <c r="I23" s="75"/>
      <c r="J23" s="75"/>
    </row>
    <row r="24" spans="1:10" ht="30.75" customHeight="1">
      <c r="A24" s="15" t="s">
        <v>662</v>
      </c>
      <c r="B24" s="15" t="s">
        <v>660</v>
      </c>
      <c r="C24" s="20" t="s">
        <v>666</v>
      </c>
      <c r="D24" s="21" t="s">
        <v>664</v>
      </c>
      <c r="E24" s="22">
        <v>1140</v>
      </c>
      <c r="F24" s="73" t="s">
        <v>770</v>
      </c>
      <c r="G24" s="24"/>
      <c r="H24" s="75"/>
      <c r="I24" s="75"/>
      <c r="J24" s="75"/>
    </row>
    <row r="25" spans="1:10" ht="30.75" customHeight="1">
      <c r="A25" s="15" t="s">
        <v>667</v>
      </c>
      <c r="B25" s="15" t="s">
        <v>668</v>
      </c>
      <c r="C25" s="20" t="s">
        <v>669</v>
      </c>
      <c r="D25" s="21" t="s">
        <v>670</v>
      </c>
      <c r="E25" s="22">
        <v>21000</v>
      </c>
      <c r="F25" s="73" t="s">
        <v>770</v>
      </c>
      <c r="G25" s="24"/>
      <c r="H25" s="75"/>
      <c r="I25" s="75"/>
      <c r="J25" s="75"/>
    </row>
    <row r="26" spans="1:10" ht="30.75" customHeight="1">
      <c r="A26" s="15" t="s">
        <v>667</v>
      </c>
      <c r="B26" s="15" t="s">
        <v>668</v>
      </c>
      <c r="C26" s="20" t="s">
        <v>671</v>
      </c>
      <c r="D26" s="21"/>
      <c r="E26" s="22">
        <v>0</v>
      </c>
      <c r="F26" s="73" t="s">
        <v>770</v>
      </c>
      <c r="G26" s="24"/>
      <c r="H26" s="75"/>
      <c r="I26" s="75"/>
      <c r="J26" s="75"/>
    </row>
    <row r="27" spans="1:10" ht="30.75" customHeight="1">
      <c r="A27" s="15" t="s">
        <v>672</v>
      </c>
      <c r="B27" s="15"/>
      <c r="C27" s="20" t="s">
        <v>771</v>
      </c>
      <c r="D27" s="21" t="s">
        <v>772</v>
      </c>
      <c r="E27" s="22">
        <v>2400</v>
      </c>
      <c r="F27" s="23">
        <v>3.1</v>
      </c>
      <c r="G27" s="24" t="s">
        <v>773</v>
      </c>
      <c r="H27" s="25">
        <f>E27*F27</f>
        <v>7440</v>
      </c>
      <c r="I27" s="23">
        <f>H27*21%</f>
        <v>1562.3999999999999</v>
      </c>
      <c r="J27" s="23">
        <f>H27+I27</f>
        <v>9002.4</v>
      </c>
    </row>
    <row r="28" spans="1:10" ht="30.75" customHeight="1">
      <c r="A28" s="15" t="s">
        <v>673</v>
      </c>
      <c r="B28" s="15"/>
      <c r="C28" s="20" t="s">
        <v>674</v>
      </c>
      <c r="D28" s="21" t="s">
        <v>675</v>
      </c>
      <c r="E28" s="22">
        <v>600</v>
      </c>
      <c r="F28" s="73" t="s">
        <v>770</v>
      </c>
      <c r="G28" s="24"/>
      <c r="H28" s="75"/>
      <c r="I28" s="75"/>
      <c r="J28" s="75"/>
    </row>
    <row r="29" spans="1:10" ht="30.75" customHeight="1">
      <c r="A29" s="15" t="s">
        <v>676</v>
      </c>
      <c r="B29" s="15"/>
      <c r="C29" s="20" t="s">
        <v>677</v>
      </c>
      <c r="D29" s="21" t="s">
        <v>678</v>
      </c>
      <c r="E29" s="22">
        <v>30</v>
      </c>
      <c r="F29" s="73" t="s">
        <v>770</v>
      </c>
      <c r="G29" s="24"/>
      <c r="H29" s="75"/>
      <c r="I29" s="75"/>
      <c r="J29" s="75"/>
    </row>
    <row r="30" spans="1:10" ht="30.75" customHeight="1">
      <c r="A30" s="15" t="s">
        <v>679</v>
      </c>
      <c r="B30" s="15" t="s">
        <v>657</v>
      </c>
      <c r="C30" s="20" t="s">
        <v>794</v>
      </c>
      <c r="D30" s="21" t="s">
        <v>680</v>
      </c>
      <c r="E30" s="22">
        <v>30</v>
      </c>
      <c r="F30" s="23">
        <v>190</v>
      </c>
      <c r="G30" s="24" t="s">
        <v>164</v>
      </c>
      <c r="H30" s="23">
        <f>E30*F30</f>
        <v>5700</v>
      </c>
      <c r="I30" s="23">
        <f>H30*4%</f>
        <v>228</v>
      </c>
      <c r="J30" s="23">
        <f>H30+I30</f>
        <v>5928</v>
      </c>
    </row>
    <row r="31" spans="1:10" ht="30.75" customHeight="1">
      <c r="A31" s="15" t="s">
        <v>679</v>
      </c>
      <c r="B31" s="15" t="s">
        <v>659</v>
      </c>
      <c r="C31" s="20" t="s">
        <v>10</v>
      </c>
      <c r="D31" s="21" t="s">
        <v>680</v>
      </c>
      <c r="E31" s="22">
        <v>150</v>
      </c>
      <c r="F31" s="23">
        <v>210</v>
      </c>
      <c r="G31" s="24" t="s">
        <v>164</v>
      </c>
      <c r="H31" s="23">
        <f>E31*F31</f>
        <v>31500</v>
      </c>
      <c r="I31" s="23">
        <f>H31*4%</f>
        <v>1260</v>
      </c>
      <c r="J31" s="23">
        <f>H31+I31</f>
        <v>32760</v>
      </c>
    </row>
    <row r="32" spans="1:10" ht="30.75" customHeight="1">
      <c r="A32" s="15"/>
      <c r="B32" s="15"/>
      <c r="C32" s="20"/>
      <c r="D32" s="21"/>
      <c r="E32" s="22"/>
      <c r="F32" s="169" t="s">
        <v>255</v>
      </c>
      <c r="G32" s="170"/>
      <c r="H32" s="25">
        <f>SUM(H30:H31)</f>
        <v>37200</v>
      </c>
      <c r="I32" s="23">
        <f>SUM(I30:I31)</f>
        <v>1488</v>
      </c>
      <c r="J32" s="23">
        <f>SUM(J30:J31)</f>
        <v>38688</v>
      </c>
    </row>
    <row r="33" spans="1:10" ht="30.75" customHeight="1">
      <c r="A33" s="15" t="s">
        <v>681</v>
      </c>
      <c r="B33" s="15" t="s">
        <v>657</v>
      </c>
      <c r="C33" s="20" t="s">
        <v>169</v>
      </c>
      <c r="D33" s="21" t="s">
        <v>682</v>
      </c>
      <c r="E33" s="22">
        <v>2250</v>
      </c>
      <c r="F33" s="23">
        <v>0.21</v>
      </c>
      <c r="G33" s="24" t="s">
        <v>233</v>
      </c>
      <c r="H33" s="23">
        <f>E33*F33</f>
        <v>472.5</v>
      </c>
      <c r="I33" s="23">
        <f>H33*4%</f>
        <v>18.900000000000002</v>
      </c>
      <c r="J33" s="23">
        <f>H33+I33</f>
        <v>491.4</v>
      </c>
    </row>
    <row r="34" spans="1:10" ht="30.75" customHeight="1">
      <c r="A34" s="15" t="s">
        <v>681</v>
      </c>
      <c r="B34" s="15" t="s">
        <v>659</v>
      </c>
      <c r="C34" s="20" t="s">
        <v>234</v>
      </c>
      <c r="D34" s="21" t="s">
        <v>682</v>
      </c>
      <c r="E34" s="22">
        <v>37650</v>
      </c>
      <c r="F34" s="23">
        <v>0.21</v>
      </c>
      <c r="G34" s="24" t="s">
        <v>233</v>
      </c>
      <c r="H34" s="23">
        <f>E34*F34</f>
        <v>7906.5</v>
      </c>
      <c r="I34" s="23">
        <f>H34*4%</f>
        <v>316.26</v>
      </c>
      <c r="J34" s="23">
        <f>H34+I34</f>
        <v>8222.76</v>
      </c>
    </row>
    <row r="35" spans="1:10" ht="30.75" customHeight="1">
      <c r="A35" s="67"/>
      <c r="B35" s="67"/>
      <c r="C35" s="68"/>
      <c r="D35" s="76"/>
      <c r="E35" s="70"/>
      <c r="F35" s="173" t="s">
        <v>255</v>
      </c>
      <c r="G35" s="174"/>
      <c r="H35" s="72">
        <f>SUM(H33:H34)</f>
        <v>8379</v>
      </c>
      <c r="I35" s="71">
        <f>H35*4%</f>
        <v>335.16</v>
      </c>
      <c r="J35" s="71">
        <f>H35+I35</f>
        <v>8714.16</v>
      </c>
    </row>
    <row r="36" spans="1:10" ht="30.75" customHeight="1">
      <c r="A36" s="15" t="s">
        <v>683</v>
      </c>
      <c r="B36" s="15" t="s">
        <v>657</v>
      </c>
      <c r="C36" s="20" t="s">
        <v>684</v>
      </c>
      <c r="D36" s="21" t="s">
        <v>685</v>
      </c>
      <c r="E36" s="22">
        <v>15600</v>
      </c>
      <c r="F36" s="73" t="s">
        <v>770</v>
      </c>
      <c r="G36" s="24"/>
      <c r="H36" s="75"/>
      <c r="I36" s="75"/>
      <c r="J36" s="75"/>
    </row>
    <row r="37" spans="1:10" ht="30.75" customHeight="1">
      <c r="A37" s="15" t="s">
        <v>683</v>
      </c>
      <c r="B37" s="15" t="s">
        <v>659</v>
      </c>
      <c r="C37" s="20" t="s">
        <v>686</v>
      </c>
      <c r="D37" s="21" t="s">
        <v>685</v>
      </c>
      <c r="E37" s="22">
        <v>1500</v>
      </c>
      <c r="F37" s="73" t="s">
        <v>770</v>
      </c>
      <c r="G37" s="24"/>
      <c r="H37" s="75"/>
      <c r="I37" s="75"/>
      <c r="J37" s="75"/>
    </row>
    <row r="38" spans="1:10" ht="30.75" customHeight="1">
      <c r="A38" s="15" t="s">
        <v>683</v>
      </c>
      <c r="B38" s="15" t="s">
        <v>660</v>
      </c>
      <c r="C38" s="20" t="s">
        <v>687</v>
      </c>
      <c r="D38" s="21" t="s">
        <v>685</v>
      </c>
      <c r="E38" s="22">
        <v>18600</v>
      </c>
      <c r="F38" s="73" t="s">
        <v>770</v>
      </c>
      <c r="G38" s="24"/>
      <c r="H38" s="75"/>
      <c r="I38" s="75"/>
      <c r="J38" s="75"/>
    </row>
    <row r="39" spans="1:10" ht="30.75" customHeight="1">
      <c r="A39" s="15" t="s">
        <v>683</v>
      </c>
      <c r="B39" s="15" t="s">
        <v>661</v>
      </c>
      <c r="C39" s="20" t="s">
        <v>688</v>
      </c>
      <c r="D39" s="21" t="s">
        <v>685</v>
      </c>
      <c r="E39" s="22">
        <v>216600</v>
      </c>
      <c r="F39" s="73" t="s">
        <v>770</v>
      </c>
      <c r="G39" s="24"/>
      <c r="H39" s="75"/>
      <c r="I39" s="75"/>
      <c r="J39" s="75"/>
    </row>
    <row r="40" spans="1:10" ht="30.75" customHeight="1">
      <c r="A40" s="15" t="s">
        <v>683</v>
      </c>
      <c r="B40" s="15" t="s">
        <v>689</v>
      </c>
      <c r="C40" s="20" t="s">
        <v>690</v>
      </c>
      <c r="D40" s="21" t="s">
        <v>685</v>
      </c>
      <c r="E40" s="22">
        <v>3150</v>
      </c>
      <c r="F40" s="73" t="s">
        <v>770</v>
      </c>
      <c r="G40" s="24"/>
      <c r="H40" s="75"/>
      <c r="I40" s="75"/>
      <c r="J40" s="75"/>
    </row>
    <row r="41" spans="1:10" ht="30.75" customHeight="1">
      <c r="A41" s="15" t="s">
        <v>683</v>
      </c>
      <c r="B41" s="15" t="s">
        <v>691</v>
      </c>
      <c r="C41" s="20" t="s">
        <v>692</v>
      </c>
      <c r="D41" s="21" t="s">
        <v>685</v>
      </c>
      <c r="E41" s="22">
        <v>600</v>
      </c>
      <c r="F41" s="73" t="s">
        <v>770</v>
      </c>
      <c r="G41" s="24"/>
      <c r="H41" s="75"/>
      <c r="I41" s="75"/>
      <c r="J41" s="75"/>
    </row>
    <row r="42" spans="1:10" ht="30.75" customHeight="1">
      <c r="A42" s="15" t="s">
        <v>683</v>
      </c>
      <c r="B42" s="15" t="s">
        <v>693</v>
      </c>
      <c r="C42" s="20" t="s">
        <v>694</v>
      </c>
      <c r="D42" s="21" t="s">
        <v>685</v>
      </c>
      <c r="E42" s="22">
        <v>6990</v>
      </c>
      <c r="F42" s="73" t="s">
        <v>770</v>
      </c>
      <c r="G42" s="24"/>
      <c r="H42" s="75"/>
      <c r="I42" s="75"/>
      <c r="J42" s="75"/>
    </row>
    <row r="43" spans="1:10" ht="30.75" customHeight="1">
      <c r="A43" s="15" t="s">
        <v>695</v>
      </c>
      <c r="B43" s="15" t="s">
        <v>657</v>
      </c>
      <c r="C43" s="20" t="s">
        <v>765</v>
      </c>
      <c r="D43" s="21" t="s">
        <v>766</v>
      </c>
      <c r="E43" s="22">
        <v>97200</v>
      </c>
      <c r="F43" s="23">
        <v>0.42</v>
      </c>
      <c r="G43" s="24" t="s">
        <v>759</v>
      </c>
      <c r="H43" s="23">
        <f>E43*F43</f>
        <v>40824</v>
      </c>
      <c r="I43" s="23">
        <f>H43*21%</f>
        <v>8573.039999999999</v>
      </c>
      <c r="J43" s="23">
        <f>H43+I43</f>
        <v>49397.04</v>
      </c>
    </row>
    <row r="44" spans="1:10" ht="30.75" customHeight="1">
      <c r="A44" s="15" t="s">
        <v>695</v>
      </c>
      <c r="B44" s="15" t="s">
        <v>659</v>
      </c>
      <c r="C44" s="20" t="s">
        <v>767</v>
      </c>
      <c r="D44" s="21" t="s">
        <v>766</v>
      </c>
      <c r="E44" s="22">
        <v>8100</v>
      </c>
      <c r="F44" s="23">
        <v>0.42</v>
      </c>
      <c r="G44" s="24" t="s">
        <v>759</v>
      </c>
      <c r="H44" s="23">
        <f>E44*F44</f>
        <v>3402</v>
      </c>
      <c r="I44" s="23">
        <f>H44*21%</f>
        <v>714.42</v>
      </c>
      <c r="J44" s="23">
        <f>H44+I44</f>
        <v>4116.42</v>
      </c>
    </row>
    <row r="45" spans="1:10" ht="30.75" customHeight="1">
      <c r="A45" s="15"/>
      <c r="B45" s="15"/>
      <c r="C45" s="20"/>
      <c r="D45" s="21"/>
      <c r="E45" s="22"/>
      <c r="F45" s="169" t="s">
        <v>255</v>
      </c>
      <c r="G45" s="170"/>
      <c r="H45" s="25">
        <f>SUM(H43:H44)</f>
        <v>44226</v>
      </c>
      <c r="I45" s="23">
        <f>SUM(I43:I44)</f>
        <v>9287.46</v>
      </c>
      <c r="J45" s="23">
        <f>SUM(J43:J44)</f>
        <v>53513.46</v>
      </c>
    </row>
    <row r="46" spans="1:10" ht="30.75" customHeight="1">
      <c r="A46" s="15" t="s">
        <v>696</v>
      </c>
      <c r="B46" s="15"/>
      <c r="C46" s="20" t="s">
        <v>11</v>
      </c>
      <c r="D46" s="21" t="s">
        <v>697</v>
      </c>
      <c r="E46" s="22">
        <v>450</v>
      </c>
      <c r="F46" s="23">
        <v>8.27</v>
      </c>
      <c r="G46" s="24" t="s">
        <v>466</v>
      </c>
      <c r="H46" s="25">
        <f>E46*F46</f>
        <v>3721.5</v>
      </c>
      <c r="I46" s="23">
        <f aca="true" t="shared" si="3" ref="I46:I51">H46*21%</f>
        <v>781.515</v>
      </c>
      <c r="J46" s="23">
        <f aca="true" t="shared" si="4" ref="J46:J51">H46+I46</f>
        <v>4503.015</v>
      </c>
    </row>
    <row r="47" spans="1:10" ht="30.75" customHeight="1">
      <c r="A47" s="15" t="s">
        <v>698</v>
      </c>
      <c r="B47" s="15"/>
      <c r="C47" s="20" t="s">
        <v>12</v>
      </c>
      <c r="D47" s="21" t="s">
        <v>699</v>
      </c>
      <c r="E47" s="22">
        <v>600</v>
      </c>
      <c r="F47" s="23">
        <v>5.61</v>
      </c>
      <c r="G47" s="24" t="s">
        <v>466</v>
      </c>
      <c r="H47" s="25">
        <f>E47*F47</f>
        <v>3366</v>
      </c>
      <c r="I47" s="23">
        <f t="shared" si="3"/>
        <v>706.86</v>
      </c>
      <c r="J47" s="23">
        <f t="shared" si="4"/>
        <v>4072.86</v>
      </c>
    </row>
    <row r="48" spans="1:10" ht="30.75" customHeight="1">
      <c r="A48" s="15" t="s">
        <v>700</v>
      </c>
      <c r="B48" s="15"/>
      <c r="C48" s="20" t="s">
        <v>468</v>
      </c>
      <c r="D48" s="21" t="s">
        <v>701</v>
      </c>
      <c r="E48" s="22">
        <v>60</v>
      </c>
      <c r="F48" s="23">
        <v>7.41</v>
      </c>
      <c r="G48" s="24" t="s">
        <v>466</v>
      </c>
      <c r="H48" s="25">
        <f>E48*F48</f>
        <v>444.6</v>
      </c>
      <c r="I48" s="23">
        <f t="shared" si="3"/>
        <v>93.366</v>
      </c>
      <c r="J48" s="23">
        <f t="shared" si="4"/>
        <v>537.966</v>
      </c>
    </row>
    <row r="49" spans="1:10" ht="30.75" customHeight="1">
      <c r="A49" s="15" t="s">
        <v>702</v>
      </c>
      <c r="B49" s="15" t="s">
        <v>657</v>
      </c>
      <c r="C49" s="20" t="s">
        <v>469</v>
      </c>
      <c r="D49" s="21" t="s">
        <v>703</v>
      </c>
      <c r="E49" s="22">
        <v>90</v>
      </c>
      <c r="F49" s="23">
        <v>8.27</v>
      </c>
      <c r="G49" s="24" t="s">
        <v>466</v>
      </c>
      <c r="H49" s="23">
        <f>E49*F49</f>
        <v>744.3</v>
      </c>
      <c r="I49" s="23">
        <f t="shared" si="3"/>
        <v>156.303</v>
      </c>
      <c r="J49" s="23">
        <f t="shared" si="4"/>
        <v>900.603</v>
      </c>
    </row>
    <row r="50" spans="1:10" ht="30.75" customHeight="1">
      <c r="A50" s="15" t="s">
        <v>702</v>
      </c>
      <c r="B50" s="15" t="s">
        <v>659</v>
      </c>
      <c r="C50" s="20" t="s">
        <v>13</v>
      </c>
      <c r="D50" s="21" t="s">
        <v>703</v>
      </c>
      <c r="E50" s="22">
        <v>600</v>
      </c>
      <c r="F50" s="23">
        <v>8.27</v>
      </c>
      <c r="G50" s="24" t="s">
        <v>466</v>
      </c>
      <c r="H50" s="23">
        <f>E50*F50</f>
        <v>4962</v>
      </c>
      <c r="I50" s="23">
        <f t="shared" si="3"/>
        <v>1042.02</v>
      </c>
      <c r="J50" s="23">
        <f t="shared" si="4"/>
        <v>6004.02</v>
      </c>
    </row>
    <row r="51" spans="1:10" ht="30.75" customHeight="1">
      <c r="A51" s="15"/>
      <c r="B51" s="15"/>
      <c r="C51" s="20"/>
      <c r="D51" s="21"/>
      <c r="E51" s="22"/>
      <c r="F51" s="169" t="s">
        <v>255</v>
      </c>
      <c r="G51" s="170"/>
      <c r="H51" s="25">
        <f>SUM(H49:H50)</f>
        <v>5706.3</v>
      </c>
      <c r="I51" s="23">
        <f t="shared" si="3"/>
        <v>1198.323</v>
      </c>
      <c r="J51" s="23">
        <f t="shared" si="4"/>
        <v>6904.6230000000005</v>
      </c>
    </row>
    <row r="52" spans="1:10" ht="30.75" customHeight="1">
      <c r="A52" s="15" t="s">
        <v>704</v>
      </c>
      <c r="B52" s="15"/>
      <c r="C52" s="20" t="s">
        <v>141</v>
      </c>
      <c r="D52" s="21"/>
      <c r="E52" s="22"/>
      <c r="F52" s="23"/>
      <c r="G52" s="24"/>
      <c r="H52" s="75"/>
      <c r="I52" s="75"/>
      <c r="J52" s="75"/>
    </row>
    <row r="53" spans="1:10" ht="30.75" customHeight="1">
      <c r="A53" s="15" t="s">
        <v>704</v>
      </c>
      <c r="B53" s="15"/>
      <c r="C53" s="77" t="s">
        <v>142</v>
      </c>
      <c r="D53" s="21" t="s">
        <v>707</v>
      </c>
      <c r="E53" s="22"/>
      <c r="F53" s="23"/>
      <c r="G53" s="24"/>
      <c r="H53" s="75"/>
      <c r="I53" s="75"/>
      <c r="J53" s="75"/>
    </row>
    <row r="54" spans="1:10" ht="30.75" customHeight="1">
      <c r="A54" s="15" t="s">
        <v>704</v>
      </c>
      <c r="B54" s="15"/>
      <c r="C54" s="77" t="s">
        <v>143</v>
      </c>
      <c r="D54" s="21" t="s">
        <v>705</v>
      </c>
      <c r="E54" s="22">
        <v>29100</v>
      </c>
      <c r="F54" s="23">
        <v>0.535</v>
      </c>
      <c r="G54" s="24" t="s">
        <v>235</v>
      </c>
      <c r="H54" s="25">
        <f>E54*F54</f>
        <v>15568.5</v>
      </c>
      <c r="I54" s="23">
        <f aca="true" t="shared" si="5" ref="I54:I86">H54*21%</f>
        <v>3269.3849999999998</v>
      </c>
      <c r="J54" s="23">
        <f aca="true" t="shared" si="6" ref="J54:J86">H54+I54</f>
        <v>18837.885</v>
      </c>
    </row>
    <row r="55" spans="1:10" s="78" customFormat="1" ht="30.75" customHeight="1">
      <c r="A55" s="15" t="s">
        <v>706</v>
      </c>
      <c r="B55" s="15" t="s">
        <v>657</v>
      </c>
      <c r="C55" s="20" t="s">
        <v>471</v>
      </c>
      <c r="D55" s="21" t="s">
        <v>707</v>
      </c>
      <c r="E55" s="22">
        <v>12300</v>
      </c>
      <c r="F55" s="23">
        <v>0.11</v>
      </c>
      <c r="G55" s="24" t="s">
        <v>466</v>
      </c>
      <c r="H55" s="23">
        <f>E55*F55</f>
        <v>1353</v>
      </c>
      <c r="I55" s="23">
        <f t="shared" si="5"/>
        <v>284.13</v>
      </c>
      <c r="J55" s="23">
        <f t="shared" si="6"/>
        <v>1637.13</v>
      </c>
    </row>
    <row r="56" spans="1:10" s="78" customFormat="1" ht="30.75" customHeight="1">
      <c r="A56" s="15" t="s">
        <v>706</v>
      </c>
      <c r="B56" s="15" t="s">
        <v>659</v>
      </c>
      <c r="C56" s="20" t="s">
        <v>472</v>
      </c>
      <c r="D56" s="21" t="s">
        <v>707</v>
      </c>
      <c r="E56" s="22">
        <v>93600</v>
      </c>
      <c r="F56" s="23">
        <v>0.11</v>
      </c>
      <c r="G56" s="24" t="s">
        <v>466</v>
      </c>
      <c r="H56" s="23">
        <f>E56*F56</f>
        <v>10296</v>
      </c>
      <c r="I56" s="23">
        <f t="shared" si="5"/>
        <v>2162.16</v>
      </c>
      <c r="J56" s="23">
        <f t="shared" si="6"/>
        <v>12458.16</v>
      </c>
    </row>
    <row r="57" spans="1:10" s="78" customFormat="1" ht="30.75" customHeight="1">
      <c r="A57" s="15" t="s">
        <v>706</v>
      </c>
      <c r="B57" s="15" t="s">
        <v>660</v>
      </c>
      <c r="C57" s="20" t="s">
        <v>473</v>
      </c>
      <c r="D57" s="21" t="s">
        <v>474</v>
      </c>
      <c r="E57" s="22">
        <v>24000</v>
      </c>
      <c r="F57" s="23">
        <v>0.11</v>
      </c>
      <c r="G57" s="24" t="s">
        <v>466</v>
      </c>
      <c r="H57" s="23">
        <f>E57*F57</f>
        <v>2640</v>
      </c>
      <c r="I57" s="23">
        <f t="shared" si="5"/>
        <v>554.4</v>
      </c>
      <c r="J57" s="23">
        <f t="shared" si="6"/>
        <v>3194.4</v>
      </c>
    </row>
    <row r="58" spans="1:10" s="78" customFormat="1" ht="30.75" customHeight="1">
      <c r="A58" s="15" t="s">
        <v>706</v>
      </c>
      <c r="B58" s="15" t="s">
        <v>661</v>
      </c>
      <c r="C58" s="20" t="s">
        <v>475</v>
      </c>
      <c r="D58" s="21" t="s">
        <v>476</v>
      </c>
      <c r="E58" s="22">
        <v>150</v>
      </c>
      <c r="F58" s="23">
        <v>4.28</v>
      </c>
      <c r="G58" s="24" t="s">
        <v>466</v>
      </c>
      <c r="H58" s="23">
        <f>E58*F58</f>
        <v>642</v>
      </c>
      <c r="I58" s="23">
        <f t="shared" si="5"/>
        <v>134.82</v>
      </c>
      <c r="J58" s="23">
        <f t="shared" si="6"/>
        <v>776.8199999999999</v>
      </c>
    </row>
    <row r="59" spans="1:10" s="78" customFormat="1" ht="30.75" customHeight="1">
      <c r="A59" s="15"/>
      <c r="B59" s="15"/>
      <c r="C59" s="20"/>
      <c r="D59" s="21"/>
      <c r="E59" s="22"/>
      <c r="F59" s="169" t="s">
        <v>255</v>
      </c>
      <c r="G59" s="170"/>
      <c r="H59" s="25">
        <f>SUM(H55:H58)</f>
        <v>14931</v>
      </c>
      <c r="I59" s="23">
        <f t="shared" si="5"/>
        <v>3135.5099999999998</v>
      </c>
      <c r="J59" s="23">
        <f t="shared" si="6"/>
        <v>18066.51</v>
      </c>
    </row>
    <row r="60" spans="1:10" ht="30.75" customHeight="1">
      <c r="A60" s="15" t="s">
        <v>708</v>
      </c>
      <c r="B60" s="15" t="s">
        <v>657</v>
      </c>
      <c r="C60" s="20" t="s">
        <v>477</v>
      </c>
      <c r="D60" s="21" t="s">
        <v>478</v>
      </c>
      <c r="E60" s="22">
        <v>2100</v>
      </c>
      <c r="F60" s="23">
        <v>1.52</v>
      </c>
      <c r="G60" s="24" t="s">
        <v>466</v>
      </c>
      <c r="H60" s="23">
        <f>E60*F60</f>
        <v>3192</v>
      </c>
      <c r="I60" s="23">
        <f t="shared" si="5"/>
        <v>670.3199999999999</v>
      </c>
      <c r="J60" s="23">
        <f t="shared" si="6"/>
        <v>3862.3199999999997</v>
      </c>
    </row>
    <row r="61" spans="1:10" ht="30.75" customHeight="1">
      <c r="A61" s="15" t="s">
        <v>708</v>
      </c>
      <c r="B61" s="15" t="s">
        <v>659</v>
      </c>
      <c r="C61" s="20" t="s">
        <v>54</v>
      </c>
      <c r="D61" s="21" t="s">
        <v>478</v>
      </c>
      <c r="E61" s="22">
        <v>450</v>
      </c>
      <c r="F61" s="23">
        <v>8.55</v>
      </c>
      <c r="G61" s="24" t="s">
        <v>466</v>
      </c>
      <c r="H61" s="23">
        <f>E61*F61</f>
        <v>3847.5000000000005</v>
      </c>
      <c r="I61" s="23">
        <f t="shared" si="5"/>
        <v>807.975</v>
      </c>
      <c r="J61" s="23">
        <f t="shared" si="6"/>
        <v>4655.475</v>
      </c>
    </row>
    <row r="62" spans="1:10" ht="30.75" customHeight="1">
      <c r="A62" s="15"/>
      <c r="B62" s="15"/>
      <c r="C62" s="20"/>
      <c r="D62" s="21"/>
      <c r="E62" s="22"/>
      <c r="F62" s="169" t="s">
        <v>255</v>
      </c>
      <c r="G62" s="170"/>
      <c r="H62" s="25">
        <f>SUM(H60:H61)</f>
        <v>7039.5</v>
      </c>
      <c r="I62" s="23">
        <f t="shared" si="5"/>
        <v>1478.2949999999998</v>
      </c>
      <c r="J62" s="23">
        <f t="shared" si="6"/>
        <v>8517.795</v>
      </c>
    </row>
    <row r="63" spans="1:10" ht="30.75" customHeight="1">
      <c r="A63" s="15" t="s">
        <v>709</v>
      </c>
      <c r="B63" s="15" t="s">
        <v>657</v>
      </c>
      <c r="C63" s="20" t="s">
        <v>480</v>
      </c>
      <c r="D63" s="21" t="s">
        <v>710</v>
      </c>
      <c r="E63" s="22">
        <v>900</v>
      </c>
      <c r="F63" s="23">
        <v>1.7</v>
      </c>
      <c r="G63" s="24" t="s">
        <v>466</v>
      </c>
      <c r="H63" s="23">
        <f aca="true" t="shared" si="7" ref="H63:H70">E63*F63</f>
        <v>1530</v>
      </c>
      <c r="I63" s="23">
        <f t="shared" si="5"/>
        <v>321.3</v>
      </c>
      <c r="J63" s="23">
        <f t="shared" si="6"/>
        <v>1851.3</v>
      </c>
    </row>
    <row r="64" spans="1:10" ht="30.75" customHeight="1">
      <c r="A64" s="15" t="s">
        <v>709</v>
      </c>
      <c r="B64" s="15" t="s">
        <v>659</v>
      </c>
      <c r="C64" s="20" t="s">
        <v>481</v>
      </c>
      <c r="D64" s="21" t="s">
        <v>710</v>
      </c>
      <c r="E64" s="22">
        <v>810</v>
      </c>
      <c r="F64" s="23">
        <v>3.61</v>
      </c>
      <c r="G64" s="24" t="s">
        <v>466</v>
      </c>
      <c r="H64" s="23">
        <f t="shared" si="7"/>
        <v>2924.1</v>
      </c>
      <c r="I64" s="23">
        <f t="shared" si="5"/>
        <v>614.0609999999999</v>
      </c>
      <c r="J64" s="23">
        <f t="shared" si="6"/>
        <v>3538.161</v>
      </c>
    </row>
    <row r="65" spans="1:10" ht="30.75" customHeight="1">
      <c r="A65" s="15" t="s">
        <v>709</v>
      </c>
      <c r="B65" s="15" t="s">
        <v>660</v>
      </c>
      <c r="C65" s="26" t="s">
        <v>55</v>
      </c>
      <c r="D65" s="21" t="s">
        <v>710</v>
      </c>
      <c r="E65" s="22">
        <v>4500</v>
      </c>
      <c r="F65" s="23">
        <v>3.95</v>
      </c>
      <c r="G65" s="24" t="s">
        <v>466</v>
      </c>
      <c r="H65" s="23">
        <f t="shared" si="7"/>
        <v>17775</v>
      </c>
      <c r="I65" s="23">
        <f t="shared" si="5"/>
        <v>3732.75</v>
      </c>
      <c r="J65" s="23">
        <f t="shared" si="6"/>
        <v>21507.75</v>
      </c>
    </row>
    <row r="66" spans="1:10" ht="30.75" customHeight="1">
      <c r="A66" s="15" t="s">
        <v>709</v>
      </c>
      <c r="B66" s="15" t="s">
        <v>661</v>
      </c>
      <c r="C66" s="20" t="s">
        <v>483</v>
      </c>
      <c r="D66" s="21" t="s">
        <v>710</v>
      </c>
      <c r="E66" s="22">
        <v>2250</v>
      </c>
      <c r="F66" s="23">
        <v>0.9</v>
      </c>
      <c r="G66" s="24" t="s">
        <v>466</v>
      </c>
      <c r="H66" s="23">
        <f t="shared" si="7"/>
        <v>2025</v>
      </c>
      <c r="I66" s="23">
        <f t="shared" si="5"/>
        <v>425.25</v>
      </c>
      <c r="J66" s="23">
        <f t="shared" si="6"/>
        <v>2450.25</v>
      </c>
    </row>
    <row r="67" spans="1:10" ht="30.75" customHeight="1">
      <c r="A67" s="15" t="s">
        <v>709</v>
      </c>
      <c r="B67" s="15" t="s">
        <v>689</v>
      </c>
      <c r="C67" s="20" t="s">
        <v>484</v>
      </c>
      <c r="D67" s="21" t="s">
        <v>710</v>
      </c>
      <c r="E67" s="22">
        <v>72000</v>
      </c>
      <c r="F67" s="23">
        <v>0.31</v>
      </c>
      <c r="G67" s="24" t="s">
        <v>466</v>
      </c>
      <c r="H67" s="23">
        <f t="shared" si="7"/>
        <v>22320</v>
      </c>
      <c r="I67" s="23">
        <f t="shared" si="5"/>
        <v>4687.2</v>
      </c>
      <c r="J67" s="23">
        <f t="shared" si="6"/>
        <v>27007.2</v>
      </c>
    </row>
    <row r="68" spans="1:10" ht="30.75" customHeight="1">
      <c r="A68" s="15" t="s">
        <v>709</v>
      </c>
      <c r="B68" s="15" t="s">
        <v>691</v>
      </c>
      <c r="C68" s="20" t="s">
        <v>485</v>
      </c>
      <c r="D68" s="21" t="s">
        <v>486</v>
      </c>
      <c r="E68" s="22">
        <v>90</v>
      </c>
      <c r="F68" s="23">
        <v>9.5</v>
      </c>
      <c r="G68" s="24" t="s">
        <v>466</v>
      </c>
      <c r="H68" s="23">
        <f t="shared" si="7"/>
        <v>855</v>
      </c>
      <c r="I68" s="23">
        <f t="shared" si="5"/>
        <v>179.54999999999998</v>
      </c>
      <c r="J68" s="23">
        <f t="shared" si="6"/>
        <v>1034.55</v>
      </c>
    </row>
    <row r="69" spans="1:10" ht="30.75" customHeight="1">
      <c r="A69" s="15" t="s">
        <v>709</v>
      </c>
      <c r="B69" s="15" t="s">
        <v>693</v>
      </c>
      <c r="C69" s="20" t="s">
        <v>56</v>
      </c>
      <c r="D69" s="21" t="s">
        <v>713</v>
      </c>
      <c r="E69" s="22">
        <v>150</v>
      </c>
      <c r="F69" s="23">
        <v>13.3</v>
      </c>
      <c r="G69" s="24" t="s">
        <v>466</v>
      </c>
      <c r="H69" s="23">
        <f t="shared" si="7"/>
        <v>1995</v>
      </c>
      <c r="I69" s="23">
        <f t="shared" si="5"/>
        <v>418.95</v>
      </c>
      <c r="J69" s="23">
        <f t="shared" si="6"/>
        <v>2413.95</v>
      </c>
    </row>
    <row r="70" spans="1:10" ht="30.75" customHeight="1">
      <c r="A70" s="15" t="s">
        <v>709</v>
      </c>
      <c r="B70" s="15" t="s">
        <v>711</v>
      </c>
      <c r="C70" s="20" t="s">
        <v>57</v>
      </c>
      <c r="D70" s="21" t="s">
        <v>722</v>
      </c>
      <c r="E70" s="22">
        <v>45</v>
      </c>
      <c r="F70" s="23">
        <v>55</v>
      </c>
      <c r="G70" s="24" t="s">
        <v>466</v>
      </c>
      <c r="H70" s="23">
        <f t="shared" si="7"/>
        <v>2475</v>
      </c>
      <c r="I70" s="23">
        <f t="shared" si="5"/>
        <v>519.75</v>
      </c>
      <c r="J70" s="23">
        <f t="shared" si="6"/>
        <v>2994.75</v>
      </c>
    </row>
    <row r="71" spans="1:10" ht="30.75" customHeight="1">
      <c r="A71" s="15"/>
      <c r="B71" s="15"/>
      <c r="C71" s="20"/>
      <c r="D71" s="21"/>
      <c r="E71" s="22"/>
      <c r="F71" s="169" t="s">
        <v>255</v>
      </c>
      <c r="G71" s="170"/>
      <c r="H71" s="25">
        <f>SUM(H63:H70)</f>
        <v>51899.1</v>
      </c>
      <c r="I71" s="23">
        <f t="shared" si="5"/>
        <v>10898.811</v>
      </c>
      <c r="J71" s="23">
        <f t="shared" si="6"/>
        <v>62797.911</v>
      </c>
    </row>
    <row r="72" spans="1:10" ht="30.75" customHeight="1">
      <c r="A72" s="15" t="s">
        <v>712</v>
      </c>
      <c r="B72" s="15"/>
      <c r="C72" s="20" t="s">
        <v>774</v>
      </c>
      <c r="D72" s="21" t="s">
        <v>713</v>
      </c>
      <c r="E72" s="22">
        <v>630</v>
      </c>
      <c r="F72" s="23">
        <v>17.2</v>
      </c>
      <c r="G72" s="24" t="s">
        <v>773</v>
      </c>
      <c r="H72" s="25">
        <f>E72*F72</f>
        <v>10836</v>
      </c>
      <c r="I72" s="23">
        <f t="shared" si="5"/>
        <v>2275.56</v>
      </c>
      <c r="J72" s="23">
        <f t="shared" si="6"/>
        <v>13111.56</v>
      </c>
    </row>
    <row r="73" spans="1:10" ht="30.75" customHeight="1">
      <c r="A73" s="15" t="s">
        <v>714</v>
      </c>
      <c r="B73" s="15" t="s">
        <v>657</v>
      </c>
      <c r="C73" s="20" t="s">
        <v>775</v>
      </c>
      <c r="D73" s="21" t="s">
        <v>710</v>
      </c>
      <c r="E73" s="22">
        <v>150</v>
      </c>
      <c r="F73" s="23">
        <v>16.2</v>
      </c>
      <c r="G73" s="24" t="s">
        <v>773</v>
      </c>
      <c r="H73" s="23">
        <f>E73*F73</f>
        <v>2430</v>
      </c>
      <c r="I73" s="23">
        <f t="shared" si="5"/>
        <v>510.29999999999995</v>
      </c>
      <c r="J73" s="23">
        <f t="shared" si="6"/>
        <v>2940.3</v>
      </c>
    </row>
    <row r="74" spans="1:10" ht="30.75" customHeight="1">
      <c r="A74" s="15" t="s">
        <v>714</v>
      </c>
      <c r="B74" s="15" t="s">
        <v>659</v>
      </c>
      <c r="C74" s="20" t="s">
        <v>776</v>
      </c>
      <c r="D74" s="21" t="s">
        <v>715</v>
      </c>
      <c r="E74" s="22">
        <v>150</v>
      </c>
      <c r="F74" s="23">
        <v>19</v>
      </c>
      <c r="G74" s="24" t="s">
        <v>773</v>
      </c>
      <c r="H74" s="23">
        <f>E74*F74</f>
        <v>2850</v>
      </c>
      <c r="I74" s="23">
        <f t="shared" si="5"/>
        <v>598.5</v>
      </c>
      <c r="J74" s="23">
        <f t="shared" si="6"/>
        <v>3448.5</v>
      </c>
    </row>
    <row r="75" spans="1:10" ht="30.75" customHeight="1">
      <c r="A75" s="15" t="s">
        <v>714</v>
      </c>
      <c r="B75" s="15" t="s">
        <v>660</v>
      </c>
      <c r="C75" s="20" t="s">
        <v>777</v>
      </c>
      <c r="D75" s="21" t="s">
        <v>715</v>
      </c>
      <c r="E75" s="22">
        <v>450</v>
      </c>
      <c r="F75" s="23">
        <v>15.75</v>
      </c>
      <c r="G75" s="24" t="s">
        <v>773</v>
      </c>
      <c r="H75" s="23">
        <f>E75*F75</f>
        <v>7087.5</v>
      </c>
      <c r="I75" s="23">
        <f t="shared" si="5"/>
        <v>1488.375</v>
      </c>
      <c r="J75" s="23">
        <f t="shared" si="6"/>
        <v>8575.875</v>
      </c>
    </row>
    <row r="76" spans="1:10" ht="30.75" customHeight="1">
      <c r="A76" s="15"/>
      <c r="B76" s="15"/>
      <c r="C76" s="20"/>
      <c r="D76" s="21"/>
      <c r="E76" s="22"/>
      <c r="F76" s="169" t="s">
        <v>255</v>
      </c>
      <c r="G76" s="170"/>
      <c r="H76" s="25">
        <f>SUM(H73:H75)</f>
        <v>12367.5</v>
      </c>
      <c r="I76" s="23">
        <f t="shared" si="5"/>
        <v>2597.1749999999997</v>
      </c>
      <c r="J76" s="23">
        <f t="shared" si="6"/>
        <v>14964.675</v>
      </c>
    </row>
    <row r="77" spans="1:10" ht="30.75" customHeight="1">
      <c r="A77" s="15" t="s">
        <v>716</v>
      </c>
      <c r="B77" s="15" t="s">
        <v>657</v>
      </c>
      <c r="C77" s="20" t="s">
        <v>335</v>
      </c>
      <c r="D77" s="21" t="s">
        <v>717</v>
      </c>
      <c r="E77" s="22">
        <v>150</v>
      </c>
      <c r="F77" s="23">
        <v>19</v>
      </c>
      <c r="G77" s="24" t="s">
        <v>466</v>
      </c>
      <c r="H77" s="23">
        <f aca="true" t="shared" si="8" ref="H77:H84">E77*F77</f>
        <v>2850</v>
      </c>
      <c r="I77" s="23">
        <f t="shared" si="5"/>
        <v>598.5</v>
      </c>
      <c r="J77" s="23">
        <f t="shared" si="6"/>
        <v>3448.5</v>
      </c>
    </row>
    <row r="78" spans="1:10" ht="30.75" customHeight="1">
      <c r="A78" s="15" t="s">
        <v>716</v>
      </c>
      <c r="B78" s="15" t="s">
        <v>659</v>
      </c>
      <c r="C78" s="20" t="s">
        <v>336</v>
      </c>
      <c r="D78" s="21" t="s">
        <v>717</v>
      </c>
      <c r="E78" s="22">
        <v>150</v>
      </c>
      <c r="F78" s="23">
        <v>14.25</v>
      </c>
      <c r="G78" s="24" t="s">
        <v>466</v>
      </c>
      <c r="H78" s="23">
        <f t="shared" si="8"/>
        <v>2137.5</v>
      </c>
      <c r="I78" s="23">
        <f t="shared" si="5"/>
        <v>448.875</v>
      </c>
      <c r="J78" s="23">
        <f t="shared" si="6"/>
        <v>2586.375</v>
      </c>
    </row>
    <row r="79" spans="1:10" ht="30.75" customHeight="1">
      <c r="A79" s="15" t="s">
        <v>716</v>
      </c>
      <c r="B79" s="15" t="s">
        <v>660</v>
      </c>
      <c r="C79" s="20" t="s">
        <v>58</v>
      </c>
      <c r="D79" s="21" t="s">
        <v>717</v>
      </c>
      <c r="E79" s="22">
        <v>150</v>
      </c>
      <c r="F79" s="23">
        <v>18</v>
      </c>
      <c r="G79" s="27" t="s">
        <v>466</v>
      </c>
      <c r="H79" s="23">
        <f t="shared" si="8"/>
        <v>2700</v>
      </c>
      <c r="I79" s="23">
        <f t="shared" si="5"/>
        <v>567</v>
      </c>
      <c r="J79" s="23">
        <f t="shared" si="6"/>
        <v>3267</v>
      </c>
    </row>
    <row r="80" spans="1:10" ht="30.75" customHeight="1">
      <c r="A80" s="15" t="s">
        <v>716</v>
      </c>
      <c r="B80" s="15" t="s">
        <v>661</v>
      </c>
      <c r="C80" s="20" t="s">
        <v>338</v>
      </c>
      <c r="D80" s="21" t="s">
        <v>717</v>
      </c>
      <c r="E80" s="22">
        <v>150</v>
      </c>
      <c r="F80" s="23">
        <v>15.2</v>
      </c>
      <c r="G80" s="24" t="s">
        <v>466</v>
      </c>
      <c r="H80" s="23">
        <f t="shared" si="8"/>
        <v>2280</v>
      </c>
      <c r="I80" s="23">
        <f t="shared" si="5"/>
        <v>478.79999999999995</v>
      </c>
      <c r="J80" s="23">
        <f t="shared" si="6"/>
        <v>2758.8</v>
      </c>
    </row>
    <row r="81" spans="1:10" ht="30.75" customHeight="1">
      <c r="A81" s="15" t="s">
        <v>716</v>
      </c>
      <c r="B81" s="15" t="s">
        <v>689</v>
      </c>
      <c r="C81" s="20" t="s">
        <v>314</v>
      </c>
      <c r="D81" s="21" t="s">
        <v>717</v>
      </c>
      <c r="E81" s="22">
        <v>150</v>
      </c>
      <c r="F81" s="23">
        <v>15.2</v>
      </c>
      <c r="G81" s="24" t="s">
        <v>466</v>
      </c>
      <c r="H81" s="23">
        <f t="shared" si="8"/>
        <v>2280</v>
      </c>
      <c r="I81" s="23">
        <f t="shared" si="5"/>
        <v>478.79999999999995</v>
      </c>
      <c r="J81" s="23">
        <f t="shared" si="6"/>
        <v>2758.8</v>
      </c>
    </row>
    <row r="82" spans="1:10" ht="30.75" customHeight="1">
      <c r="A82" s="15" t="s">
        <v>716</v>
      </c>
      <c r="B82" s="15" t="s">
        <v>691</v>
      </c>
      <c r="C82" s="20" t="s">
        <v>348</v>
      </c>
      <c r="D82" s="21" t="s">
        <v>713</v>
      </c>
      <c r="E82" s="22">
        <v>450</v>
      </c>
      <c r="F82" s="23">
        <v>20.9</v>
      </c>
      <c r="G82" s="24" t="s">
        <v>466</v>
      </c>
      <c r="H82" s="23">
        <f t="shared" si="8"/>
        <v>9405</v>
      </c>
      <c r="I82" s="23">
        <f t="shared" si="5"/>
        <v>1975.05</v>
      </c>
      <c r="J82" s="23">
        <f t="shared" si="6"/>
        <v>11380.05</v>
      </c>
    </row>
    <row r="83" spans="1:10" ht="30.75" customHeight="1">
      <c r="A83" s="15" t="s">
        <v>716</v>
      </c>
      <c r="B83" s="15" t="s">
        <v>693</v>
      </c>
      <c r="C83" s="20" t="s">
        <v>349</v>
      </c>
      <c r="D83" s="21" t="s">
        <v>717</v>
      </c>
      <c r="E83" s="22">
        <v>150</v>
      </c>
      <c r="F83" s="23">
        <v>15.2</v>
      </c>
      <c r="G83" s="24" t="s">
        <v>466</v>
      </c>
      <c r="H83" s="23">
        <f t="shared" si="8"/>
        <v>2280</v>
      </c>
      <c r="I83" s="23">
        <f t="shared" si="5"/>
        <v>478.79999999999995</v>
      </c>
      <c r="J83" s="23">
        <f t="shared" si="6"/>
        <v>2758.8</v>
      </c>
    </row>
    <row r="84" spans="1:10" ht="30.75" customHeight="1">
      <c r="A84" s="15" t="s">
        <v>716</v>
      </c>
      <c r="B84" s="15" t="s">
        <v>711</v>
      </c>
      <c r="C84" s="20" t="s">
        <v>315</v>
      </c>
      <c r="D84" s="21" t="s">
        <v>717</v>
      </c>
      <c r="E84" s="22">
        <v>600</v>
      </c>
      <c r="F84" s="23">
        <v>18</v>
      </c>
      <c r="G84" s="24" t="s">
        <v>466</v>
      </c>
      <c r="H84" s="23">
        <f t="shared" si="8"/>
        <v>10800</v>
      </c>
      <c r="I84" s="23">
        <f t="shared" si="5"/>
        <v>2268</v>
      </c>
      <c r="J84" s="23">
        <f t="shared" si="6"/>
        <v>13068</v>
      </c>
    </row>
    <row r="85" spans="1:10" ht="30.75" customHeight="1">
      <c r="A85" s="15"/>
      <c r="B85" s="15"/>
      <c r="C85" s="20"/>
      <c r="D85" s="21"/>
      <c r="E85" s="22"/>
      <c r="F85" s="169" t="s">
        <v>255</v>
      </c>
      <c r="G85" s="170"/>
      <c r="H85" s="25">
        <f>SUM(H77:H84)</f>
        <v>34732.5</v>
      </c>
      <c r="I85" s="23">
        <f t="shared" si="5"/>
        <v>7293.825</v>
      </c>
      <c r="J85" s="23">
        <f t="shared" si="6"/>
        <v>42026.325</v>
      </c>
    </row>
    <row r="86" spans="1:10" ht="30.75" customHeight="1">
      <c r="A86" s="15" t="s">
        <v>718</v>
      </c>
      <c r="B86" s="15"/>
      <c r="C86" s="20" t="s">
        <v>96</v>
      </c>
      <c r="D86" s="21" t="s">
        <v>719</v>
      </c>
      <c r="E86" s="22">
        <v>150</v>
      </c>
      <c r="F86" s="23">
        <v>30.4</v>
      </c>
      <c r="G86" s="24" t="s">
        <v>466</v>
      </c>
      <c r="H86" s="25">
        <f>E86*F86</f>
        <v>4560</v>
      </c>
      <c r="I86" s="23">
        <f t="shared" si="5"/>
        <v>957.5999999999999</v>
      </c>
      <c r="J86" s="23">
        <f t="shared" si="6"/>
        <v>5517.6</v>
      </c>
    </row>
    <row r="87" spans="1:10" ht="30.75" customHeight="1">
      <c r="A87" s="15" t="s">
        <v>720</v>
      </c>
      <c r="B87" s="15" t="s">
        <v>657</v>
      </c>
      <c r="C87" s="20" t="s">
        <v>721</v>
      </c>
      <c r="D87" s="21" t="s">
        <v>722</v>
      </c>
      <c r="E87" s="22">
        <v>1200</v>
      </c>
      <c r="F87" s="73" t="s">
        <v>770</v>
      </c>
      <c r="G87" s="24"/>
      <c r="H87" s="75"/>
      <c r="I87" s="75"/>
      <c r="J87" s="75"/>
    </row>
    <row r="88" spans="1:10" ht="30.75" customHeight="1">
      <c r="A88" s="15" t="s">
        <v>723</v>
      </c>
      <c r="B88" s="15" t="s">
        <v>648</v>
      </c>
      <c r="C88" s="20" t="s">
        <v>724</v>
      </c>
      <c r="D88" s="21" t="s">
        <v>722</v>
      </c>
      <c r="E88" s="22">
        <v>150</v>
      </c>
      <c r="F88" s="73" t="s">
        <v>770</v>
      </c>
      <c r="G88" s="24"/>
      <c r="H88" s="75"/>
      <c r="I88" s="75"/>
      <c r="J88" s="75"/>
    </row>
    <row r="89" spans="1:10" ht="30.75" customHeight="1">
      <c r="A89" s="15" t="s">
        <v>725</v>
      </c>
      <c r="B89" s="15" t="s">
        <v>657</v>
      </c>
      <c r="C89" s="20" t="s">
        <v>726</v>
      </c>
      <c r="D89" s="21" t="s">
        <v>727</v>
      </c>
      <c r="E89" s="22">
        <v>900</v>
      </c>
      <c r="F89" s="73" t="s">
        <v>770</v>
      </c>
      <c r="G89" s="24"/>
      <c r="H89" s="75"/>
      <c r="I89" s="75"/>
      <c r="J89" s="75"/>
    </row>
    <row r="90" spans="1:10" ht="30.75" customHeight="1">
      <c r="A90" s="15" t="s">
        <v>725</v>
      </c>
      <c r="B90" s="15" t="s">
        <v>659</v>
      </c>
      <c r="C90" s="20" t="s">
        <v>728</v>
      </c>
      <c r="D90" s="21" t="s">
        <v>727</v>
      </c>
      <c r="E90" s="22">
        <v>24300</v>
      </c>
      <c r="F90" s="73" t="s">
        <v>770</v>
      </c>
      <c r="G90" s="24"/>
      <c r="H90" s="75"/>
      <c r="I90" s="75"/>
      <c r="J90" s="75"/>
    </row>
    <row r="91" spans="1:10" ht="30.75" customHeight="1">
      <c r="A91" s="15" t="s">
        <v>725</v>
      </c>
      <c r="B91" s="15" t="s">
        <v>660</v>
      </c>
      <c r="C91" s="20" t="s">
        <v>729</v>
      </c>
      <c r="D91" s="21" t="s">
        <v>727</v>
      </c>
      <c r="E91" s="22">
        <v>300</v>
      </c>
      <c r="F91" s="73" t="s">
        <v>770</v>
      </c>
      <c r="G91" s="24"/>
      <c r="H91" s="75"/>
      <c r="I91" s="75"/>
      <c r="J91" s="75"/>
    </row>
    <row r="92" spans="1:10" ht="30.75" customHeight="1">
      <c r="A92" s="15" t="s">
        <v>725</v>
      </c>
      <c r="B92" s="15" t="s">
        <v>661</v>
      </c>
      <c r="C92" s="20" t="s">
        <v>730</v>
      </c>
      <c r="D92" s="21" t="s">
        <v>727</v>
      </c>
      <c r="E92" s="22">
        <v>1800</v>
      </c>
      <c r="F92" s="73" t="s">
        <v>770</v>
      </c>
      <c r="G92" s="24"/>
      <c r="H92" s="75"/>
      <c r="I92" s="75"/>
      <c r="J92" s="75"/>
    </row>
    <row r="93" spans="1:10" ht="30.75" customHeight="1">
      <c r="A93" s="15" t="s">
        <v>725</v>
      </c>
      <c r="B93" s="15" t="s">
        <v>689</v>
      </c>
      <c r="C93" s="20" t="s">
        <v>731</v>
      </c>
      <c r="D93" s="21" t="s">
        <v>727</v>
      </c>
      <c r="E93" s="22">
        <v>450</v>
      </c>
      <c r="F93" s="73" t="s">
        <v>770</v>
      </c>
      <c r="G93" s="24"/>
      <c r="H93" s="75"/>
      <c r="I93" s="75"/>
      <c r="J93" s="75"/>
    </row>
    <row r="94" spans="1:10" ht="30.75" customHeight="1">
      <c r="A94" s="15" t="s">
        <v>725</v>
      </c>
      <c r="B94" s="15" t="s">
        <v>691</v>
      </c>
      <c r="C94" s="20" t="s">
        <v>732</v>
      </c>
      <c r="D94" s="21" t="s">
        <v>727</v>
      </c>
      <c r="E94" s="22">
        <v>150</v>
      </c>
      <c r="F94" s="73" t="s">
        <v>770</v>
      </c>
      <c r="G94" s="24"/>
      <c r="H94" s="75"/>
      <c r="I94" s="75"/>
      <c r="J94" s="75"/>
    </row>
    <row r="95" spans="1:10" ht="30.75" customHeight="1">
      <c r="A95" s="15" t="s">
        <v>725</v>
      </c>
      <c r="B95" s="15" t="s">
        <v>693</v>
      </c>
      <c r="C95" s="20" t="s">
        <v>733</v>
      </c>
      <c r="D95" s="21" t="s">
        <v>727</v>
      </c>
      <c r="E95" s="22">
        <v>600</v>
      </c>
      <c r="F95" s="73" t="s">
        <v>770</v>
      </c>
      <c r="G95" s="24"/>
      <c r="H95" s="75"/>
      <c r="I95" s="75"/>
      <c r="J95" s="75"/>
    </row>
    <row r="96" spans="1:10" ht="30.75" customHeight="1">
      <c r="A96" s="15" t="s">
        <v>734</v>
      </c>
      <c r="B96" s="15"/>
      <c r="C96" s="20" t="s">
        <v>735</v>
      </c>
      <c r="D96" s="21" t="s">
        <v>736</v>
      </c>
      <c r="E96" s="22">
        <v>45</v>
      </c>
      <c r="F96" s="73" t="s">
        <v>770</v>
      </c>
      <c r="G96" s="24"/>
      <c r="H96" s="75"/>
      <c r="I96" s="75"/>
      <c r="J96" s="75"/>
    </row>
    <row r="97" spans="1:10" ht="30.75" customHeight="1">
      <c r="A97" s="15" t="s">
        <v>737</v>
      </c>
      <c r="B97" s="15" t="s">
        <v>657</v>
      </c>
      <c r="C97" s="20" t="s">
        <v>316</v>
      </c>
      <c r="D97" s="21" t="s">
        <v>741</v>
      </c>
      <c r="E97" s="22">
        <v>600</v>
      </c>
      <c r="F97" s="23">
        <v>17.39</v>
      </c>
      <c r="G97" s="24" t="s">
        <v>466</v>
      </c>
      <c r="H97" s="23">
        <f>E97*F97</f>
        <v>10434</v>
      </c>
      <c r="I97" s="23">
        <f>H97*21%</f>
        <v>2191.14</v>
      </c>
      <c r="J97" s="23">
        <f>H97+I97</f>
        <v>12625.14</v>
      </c>
    </row>
    <row r="98" spans="1:10" ht="30.75" customHeight="1">
      <c r="A98" s="15" t="s">
        <v>737</v>
      </c>
      <c r="B98" s="15" t="s">
        <v>659</v>
      </c>
      <c r="C98" s="20" t="s">
        <v>414</v>
      </c>
      <c r="D98" s="21" t="s">
        <v>415</v>
      </c>
      <c r="E98" s="22">
        <v>120</v>
      </c>
      <c r="F98" s="23">
        <v>17.39</v>
      </c>
      <c r="G98" s="24" t="s">
        <v>466</v>
      </c>
      <c r="H98" s="23">
        <f>E98*F98</f>
        <v>2086.8</v>
      </c>
      <c r="I98" s="23">
        <f>H98*21%</f>
        <v>438.228</v>
      </c>
      <c r="J98" s="23">
        <f>H98+I98</f>
        <v>2525.0280000000002</v>
      </c>
    </row>
    <row r="99" spans="1:10" ht="30.75" customHeight="1">
      <c r="A99" s="15"/>
      <c r="B99" s="15"/>
      <c r="C99" s="20"/>
      <c r="D99" s="21"/>
      <c r="E99" s="22"/>
      <c r="F99" s="169" t="s">
        <v>255</v>
      </c>
      <c r="G99" s="170"/>
      <c r="H99" s="25">
        <f>SUM(H97:H98)</f>
        <v>12520.8</v>
      </c>
      <c r="I99" s="23">
        <f>SUM(I97:I98)</f>
        <v>2629.368</v>
      </c>
      <c r="J99" s="23">
        <f>SUM(J97:J98)</f>
        <v>15150.168</v>
      </c>
    </row>
    <row r="100" spans="1:10" ht="30.75" customHeight="1">
      <c r="A100" s="15" t="s">
        <v>738</v>
      </c>
      <c r="B100" s="15" t="s">
        <v>657</v>
      </c>
      <c r="C100" s="20" t="s">
        <v>416</v>
      </c>
      <c r="D100" s="21" t="s">
        <v>739</v>
      </c>
      <c r="E100" s="22">
        <v>180</v>
      </c>
      <c r="F100" s="23">
        <v>5.32</v>
      </c>
      <c r="G100" s="24" t="s">
        <v>466</v>
      </c>
      <c r="H100" s="23">
        <f>E100*F100</f>
        <v>957.6</v>
      </c>
      <c r="I100" s="23">
        <f aca="true" t="shared" si="9" ref="I100:I121">H100*21%</f>
        <v>201.096</v>
      </c>
      <c r="J100" s="23">
        <f aca="true" t="shared" si="10" ref="J100:J121">H100+I100</f>
        <v>1158.696</v>
      </c>
    </row>
    <row r="101" spans="1:10" ht="30.75" customHeight="1">
      <c r="A101" s="15" t="s">
        <v>738</v>
      </c>
      <c r="B101" s="15" t="s">
        <v>659</v>
      </c>
      <c r="C101" s="20" t="s">
        <v>417</v>
      </c>
      <c r="D101" s="21" t="s">
        <v>739</v>
      </c>
      <c r="E101" s="22">
        <v>150</v>
      </c>
      <c r="F101" s="23">
        <v>7.6</v>
      </c>
      <c r="G101" s="24" t="s">
        <v>466</v>
      </c>
      <c r="H101" s="23">
        <f>E101*F101</f>
        <v>1140</v>
      </c>
      <c r="I101" s="23">
        <f t="shared" si="9"/>
        <v>239.39999999999998</v>
      </c>
      <c r="J101" s="23">
        <f t="shared" si="10"/>
        <v>1379.4</v>
      </c>
    </row>
    <row r="102" spans="1:10" ht="30.75" customHeight="1">
      <c r="A102" s="15"/>
      <c r="B102" s="15"/>
      <c r="C102" s="20"/>
      <c r="D102" s="21"/>
      <c r="E102" s="22"/>
      <c r="F102" s="169" t="s">
        <v>255</v>
      </c>
      <c r="G102" s="170"/>
      <c r="H102" s="25">
        <f>SUM(H100:H101)</f>
        <v>2097.6</v>
      </c>
      <c r="I102" s="23">
        <f t="shared" si="9"/>
        <v>440.496</v>
      </c>
      <c r="J102" s="23">
        <f t="shared" si="10"/>
        <v>2538.096</v>
      </c>
    </row>
    <row r="103" spans="1:10" ht="30.75" customHeight="1">
      <c r="A103" s="15" t="s">
        <v>740</v>
      </c>
      <c r="B103" s="15"/>
      <c r="C103" s="20" t="s">
        <v>778</v>
      </c>
      <c r="D103" s="21" t="s">
        <v>741</v>
      </c>
      <c r="E103" s="22">
        <v>300</v>
      </c>
      <c r="F103" s="23">
        <v>5.25</v>
      </c>
      <c r="G103" s="24" t="s">
        <v>773</v>
      </c>
      <c r="H103" s="25">
        <f aca="true" t="shared" si="11" ref="H103:H108">E103*F103</f>
        <v>1575</v>
      </c>
      <c r="I103" s="23">
        <f t="shared" si="9"/>
        <v>330.75</v>
      </c>
      <c r="J103" s="23">
        <f t="shared" si="10"/>
        <v>1905.75</v>
      </c>
    </row>
    <row r="104" spans="1:10" ht="30.75" customHeight="1">
      <c r="A104" s="15" t="s">
        <v>742</v>
      </c>
      <c r="B104" s="15"/>
      <c r="C104" s="20" t="s">
        <v>4</v>
      </c>
      <c r="D104" s="21" t="s">
        <v>743</v>
      </c>
      <c r="E104" s="22">
        <v>150</v>
      </c>
      <c r="F104" s="23">
        <v>11.4</v>
      </c>
      <c r="G104" s="24" t="s">
        <v>466</v>
      </c>
      <c r="H104" s="25">
        <f t="shared" si="11"/>
        <v>1710</v>
      </c>
      <c r="I104" s="23">
        <f t="shared" si="9"/>
        <v>359.09999999999997</v>
      </c>
      <c r="J104" s="23">
        <f t="shared" si="10"/>
        <v>2069.1</v>
      </c>
    </row>
    <row r="105" spans="1:10" ht="30.75" customHeight="1">
      <c r="A105" s="15" t="s">
        <v>744</v>
      </c>
      <c r="B105" s="15"/>
      <c r="C105" s="20" t="s">
        <v>779</v>
      </c>
      <c r="D105" s="21" t="s">
        <v>745</v>
      </c>
      <c r="E105" s="22">
        <v>210</v>
      </c>
      <c r="F105" s="23">
        <v>9.7</v>
      </c>
      <c r="G105" s="24" t="s">
        <v>773</v>
      </c>
      <c r="H105" s="25">
        <f t="shared" si="11"/>
        <v>2036.9999999999998</v>
      </c>
      <c r="I105" s="23">
        <f t="shared" si="9"/>
        <v>427.7699999999999</v>
      </c>
      <c r="J105" s="23">
        <f t="shared" si="10"/>
        <v>2464.7699999999995</v>
      </c>
    </row>
    <row r="106" spans="1:10" ht="30.75" customHeight="1">
      <c r="A106" s="15" t="s">
        <v>746</v>
      </c>
      <c r="B106" s="15" t="s">
        <v>657</v>
      </c>
      <c r="C106" s="20" t="s">
        <v>780</v>
      </c>
      <c r="D106" s="21" t="s">
        <v>745</v>
      </c>
      <c r="E106" s="22">
        <v>330</v>
      </c>
      <c r="F106" s="23">
        <v>9.7</v>
      </c>
      <c r="G106" s="24" t="s">
        <v>773</v>
      </c>
      <c r="H106" s="23">
        <f t="shared" si="11"/>
        <v>3200.9999999999995</v>
      </c>
      <c r="I106" s="23">
        <f t="shared" si="9"/>
        <v>672.2099999999999</v>
      </c>
      <c r="J106" s="23">
        <f t="shared" si="10"/>
        <v>3873.2099999999996</v>
      </c>
    </row>
    <row r="107" spans="1:10" ht="30.75" customHeight="1">
      <c r="A107" s="15" t="s">
        <v>746</v>
      </c>
      <c r="B107" s="15" t="s">
        <v>659</v>
      </c>
      <c r="C107" s="20" t="s">
        <v>782</v>
      </c>
      <c r="D107" s="21" t="s">
        <v>747</v>
      </c>
      <c r="E107" s="22">
        <v>300</v>
      </c>
      <c r="F107" s="23">
        <v>22.15</v>
      </c>
      <c r="G107" s="24" t="s">
        <v>773</v>
      </c>
      <c r="H107" s="23">
        <f t="shared" si="11"/>
        <v>6645</v>
      </c>
      <c r="I107" s="23">
        <f t="shared" si="9"/>
        <v>1395.45</v>
      </c>
      <c r="J107" s="23">
        <f t="shared" si="10"/>
        <v>8040.45</v>
      </c>
    </row>
    <row r="108" spans="1:10" ht="30.75" customHeight="1">
      <c r="A108" s="15" t="s">
        <v>746</v>
      </c>
      <c r="B108" s="15" t="s">
        <v>660</v>
      </c>
      <c r="C108" s="20" t="s">
        <v>781</v>
      </c>
      <c r="D108" s="21" t="s">
        <v>330</v>
      </c>
      <c r="E108" s="22">
        <v>600</v>
      </c>
      <c r="F108" s="23">
        <v>9.8</v>
      </c>
      <c r="G108" s="24" t="s">
        <v>773</v>
      </c>
      <c r="H108" s="23">
        <f t="shared" si="11"/>
        <v>5880</v>
      </c>
      <c r="I108" s="23">
        <f t="shared" si="9"/>
        <v>1234.8</v>
      </c>
      <c r="J108" s="23">
        <f t="shared" si="10"/>
        <v>7114.8</v>
      </c>
    </row>
    <row r="109" spans="1:10" ht="30.75" customHeight="1">
      <c r="A109" s="15"/>
      <c r="B109" s="15"/>
      <c r="C109" s="20"/>
      <c r="D109" s="21"/>
      <c r="E109" s="22"/>
      <c r="F109" s="169" t="s">
        <v>255</v>
      </c>
      <c r="G109" s="170"/>
      <c r="H109" s="25">
        <f>SUM(H106:H108)</f>
        <v>15726</v>
      </c>
      <c r="I109" s="23">
        <f t="shared" si="9"/>
        <v>3302.46</v>
      </c>
      <c r="J109" s="23">
        <f t="shared" si="10"/>
        <v>19028.46</v>
      </c>
    </row>
    <row r="110" spans="1:10" ht="30.75" customHeight="1">
      <c r="A110" s="15" t="s">
        <v>748</v>
      </c>
      <c r="B110" s="15" t="s">
        <v>657</v>
      </c>
      <c r="C110" s="20" t="s">
        <v>5</v>
      </c>
      <c r="D110" s="21" t="s">
        <v>749</v>
      </c>
      <c r="E110" s="22">
        <v>150</v>
      </c>
      <c r="F110" s="23">
        <v>49.4</v>
      </c>
      <c r="G110" s="24" t="s">
        <v>466</v>
      </c>
      <c r="H110" s="23">
        <f>E110*F110</f>
        <v>7410</v>
      </c>
      <c r="I110" s="23">
        <f t="shared" si="9"/>
        <v>1556.1</v>
      </c>
      <c r="J110" s="23">
        <f t="shared" si="10"/>
        <v>8966.1</v>
      </c>
    </row>
    <row r="111" spans="1:10" ht="30.75" customHeight="1">
      <c r="A111" s="15" t="s">
        <v>748</v>
      </c>
      <c r="B111" s="15" t="s">
        <v>659</v>
      </c>
      <c r="C111" s="20" t="s">
        <v>64</v>
      </c>
      <c r="D111" s="21" t="s">
        <v>749</v>
      </c>
      <c r="E111" s="22">
        <v>60</v>
      </c>
      <c r="F111" s="23">
        <v>52.97</v>
      </c>
      <c r="G111" s="24" t="s">
        <v>466</v>
      </c>
      <c r="H111" s="23">
        <f>E111*F111</f>
        <v>3178.2</v>
      </c>
      <c r="I111" s="23">
        <f t="shared" si="9"/>
        <v>667.4219999999999</v>
      </c>
      <c r="J111" s="23">
        <f t="shared" si="10"/>
        <v>3845.622</v>
      </c>
    </row>
    <row r="112" spans="1:10" ht="30.75" customHeight="1">
      <c r="A112" s="15"/>
      <c r="B112" s="15"/>
      <c r="C112" s="20"/>
      <c r="D112" s="21"/>
      <c r="E112" s="22"/>
      <c r="F112" s="169" t="s">
        <v>255</v>
      </c>
      <c r="G112" s="170"/>
      <c r="H112" s="25">
        <f>SUM(H110:H111)</f>
        <v>10588.2</v>
      </c>
      <c r="I112" s="23">
        <f t="shared" si="9"/>
        <v>2223.522</v>
      </c>
      <c r="J112" s="23">
        <f t="shared" si="10"/>
        <v>12811.722000000002</v>
      </c>
    </row>
    <row r="113" spans="1:10" ht="30.75" customHeight="1">
      <c r="A113" s="15" t="s">
        <v>750</v>
      </c>
      <c r="B113" s="15" t="s">
        <v>657</v>
      </c>
      <c r="C113" s="20" t="s">
        <v>783</v>
      </c>
      <c r="D113" s="21" t="s">
        <v>753</v>
      </c>
      <c r="E113" s="22">
        <v>150</v>
      </c>
      <c r="F113" s="23">
        <v>100</v>
      </c>
      <c r="G113" s="24" t="s">
        <v>773</v>
      </c>
      <c r="H113" s="23">
        <f>E113*F113</f>
        <v>15000</v>
      </c>
      <c r="I113" s="23">
        <f t="shared" si="9"/>
        <v>3150</v>
      </c>
      <c r="J113" s="23">
        <f t="shared" si="10"/>
        <v>18150</v>
      </c>
    </row>
    <row r="114" spans="1:10" ht="30.75" customHeight="1">
      <c r="A114" s="15" t="s">
        <v>750</v>
      </c>
      <c r="B114" s="15" t="s">
        <v>659</v>
      </c>
      <c r="C114" s="20" t="s">
        <v>784</v>
      </c>
      <c r="D114" s="21" t="s">
        <v>785</v>
      </c>
      <c r="E114" s="22">
        <v>150</v>
      </c>
      <c r="F114" s="23">
        <v>82.5</v>
      </c>
      <c r="G114" s="24" t="s">
        <v>773</v>
      </c>
      <c r="H114" s="23">
        <f>E114*F114</f>
        <v>12375</v>
      </c>
      <c r="I114" s="23">
        <f t="shared" si="9"/>
        <v>2598.75</v>
      </c>
      <c r="J114" s="23">
        <f t="shared" si="10"/>
        <v>14973.75</v>
      </c>
    </row>
    <row r="115" spans="1:10" ht="30.75" customHeight="1">
      <c r="A115" s="15" t="s">
        <v>750</v>
      </c>
      <c r="B115" s="15" t="s">
        <v>660</v>
      </c>
      <c r="C115" s="20" t="s">
        <v>786</v>
      </c>
      <c r="D115" s="21" t="s">
        <v>751</v>
      </c>
      <c r="E115" s="22">
        <v>30</v>
      </c>
      <c r="F115" s="23">
        <v>55.2</v>
      </c>
      <c r="G115" s="24" t="s">
        <v>773</v>
      </c>
      <c r="H115" s="23">
        <f>E115*F115</f>
        <v>1656</v>
      </c>
      <c r="I115" s="23">
        <f t="shared" si="9"/>
        <v>347.76</v>
      </c>
      <c r="J115" s="23">
        <f t="shared" si="10"/>
        <v>2003.76</v>
      </c>
    </row>
    <row r="116" spans="1:10" ht="30.75" customHeight="1">
      <c r="A116" s="15" t="s">
        <v>750</v>
      </c>
      <c r="B116" s="15" t="s">
        <v>661</v>
      </c>
      <c r="C116" s="20" t="s">
        <v>787</v>
      </c>
      <c r="D116" s="21" t="s">
        <v>751</v>
      </c>
      <c r="E116" s="22">
        <v>60</v>
      </c>
      <c r="F116" s="23">
        <v>55.2</v>
      </c>
      <c r="G116" s="24" t="s">
        <v>773</v>
      </c>
      <c r="H116" s="23">
        <f>E116*F116</f>
        <v>3312</v>
      </c>
      <c r="I116" s="23">
        <f t="shared" si="9"/>
        <v>695.52</v>
      </c>
      <c r="J116" s="23">
        <f t="shared" si="10"/>
        <v>4007.52</v>
      </c>
    </row>
    <row r="117" spans="1:10" ht="30.75" customHeight="1">
      <c r="A117" s="15"/>
      <c r="B117" s="15"/>
      <c r="C117" s="20"/>
      <c r="D117" s="21"/>
      <c r="E117" s="22"/>
      <c r="F117" s="169" t="s">
        <v>254</v>
      </c>
      <c r="G117" s="170"/>
      <c r="H117" s="25">
        <f>SUM(H113:H116)</f>
        <v>32343</v>
      </c>
      <c r="I117" s="23">
        <f t="shared" si="9"/>
        <v>6792.03</v>
      </c>
      <c r="J117" s="23">
        <f t="shared" si="10"/>
        <v>39135.03</v>
      </c>
    </row>
    <row r="118" spans="1:10" ht="30.75" customHeight="1">
      <c r="A118" s="15" t="s">
        <v>752</v>
      </c>
      <c r="B118" s="15" t="s">
        <v>657</v>
      </c>
      <c r="C118" s="20" t="s">
        <v>788</v>
      </c>
      <c r="D118" s="21" t="s">
        <v>753</v>
      </c>
      <c r="E118" s="22">
        <v>900</v>
      </c>
      <c r="F118" s="23">
        <v>37.45</v>
      </c>
      <c r="G118" s="24" t="s">
        <v>773</v>
      </c>
      <c r="H118" s="23">
        <f>E118*F118</f>
        <v>33705</v>
      </c>
      <c r="I118" s="23">
        <f t="shared" si="9"/>
        <v>7078.05</v>
      </c>
      <c r="J118" s="23">
        <f t="shared" si="10"/>
        <v>40783.05</v>
      </c>
    </row>
    <row r="119" spans="1:10" ht="30.75" customHeight="1">
      <c r="A119" s="15" t="s">
        <v>752</v>
      </c>
      <c r="B119" s="15" t="s">
        <v>659</v>
      </c>
      <c r="C119" s="20" t="s">
        <v>789</v>
      </c>
      <c r="D119" s="21" t="s">
        <v>753</v>
      </c>
      <c r="E119" s="22">
        <v>600</v>
      </c>
      <c r="F119" s="23">
        <v>65.25</v>
      </c>
      <c r="G119" s="24" t="s">
        <v>773</v>
      </c>
      <c r="H119" s="23">
        <f>E119*F119</f>
        <v>39150</v>
      </c>
      <c r="I119" s="23">
        <f t="shared" si="9"/>
        <v>8221.5</v>
      </c>
      <c r="J119" s="23">
        <f t="shared" si="10"/>
        <v>47371.5</v>
      </c>
    </row>
    <row r="120" spans="1:10" ht="30.75" customHeight="1">
      <c r="A120" s="15" t="s">
        <v>752</v>
      </c>
      <c r="B120" s="15" t="s">
        <v>660</v>
      </c>
      <c r="C120" s="20" t="s">
        <v>65</v>
      </c>
      <c r="D120" s="21" t="s">
        <v>791</v>
      </c>
      <c r="E120" s="22">
        <v>1200</v>
      </c>
      <c r="F120" s="23">
        <v>112.9</v>
      </c>
      <c r="G120" s="24" t="s">
        <v>773</v>
      </c>
      <c r="H120" s="23">
        <f>E120*F120</f>
        <v>135480</v>
      </c>
      <c r="I120" s="23">
        <f t="shared" si="9"/>
        <v>28450.8</v>
      </c>
      <c r="J120" s="23">
        <f t="shared" si="10"/>
        <v>163930.8</v>
      </c>
    </row>
    <row r="121" spans="1:10" ht="30.75" customHeight="1">
      <c r="A121" s="15"/>
      <c r="B121" s="15"/>
      <c r="C121" s="20"/>
      <c r="D121" s="21"/>
      <c r="E121" s="22"/>
      <c r="F121" s="169" t="s">
        <v>254</v>
      </c>
      <c r="G121" s="170"/>
      <c r="H121" s="25">
        <f>SUM(H118:H120)</f>
        <v>208335</v>
      </c>
      <c r="I121" s="23">
        <f t="shared" si="9"/>
        <v>43750.35</v>
      </c>
      <c r="J121" s="23">
        <f t="shared" si="10"/>
        <v>252085.35</v>
      </c>
    </row>
    <row r="122" spans="1:10" ht="30.75" customHeight="1">
      <c r="A122" s="15" t="s">
        <v>754</v>
      </c>
      <c r="B122" s="15" t="s">
        <v>657</v>
      </c>
      <c r="C122" s="20" t="s">
        <v>755</v>
      </c>
      <c r="D122" s="21" t="s">
        <v>756</v>
      </c>
      <c r="E122" s="22">
        <v>60</v>
      </c>
      <c r="F122" s="73" t="s">
        <v>770</v>
      </c>
      <c r="G122" s="24"/>
      <c r="H122" s="75"/>
      <c r="I122" s="75"/>
      <c r="J122" s="75"/>
    </row>
    <row r="123" spans="1:10" ht="30.75" customHeight="1">
      <c r="A123" s="15" t="s">
        <v>754</v>
      </c>
      <c r="B123" s="15" t="s">
        <v>659</v>
      </c>
      <c r="C123" s="20" t="s">
        <v>66</v>
      </c>
      <c r="D123" s="21" t="s">
        <v>756</v>
      </c>
      <c r="E123" s="22">
        <v>90</v>
      </c>
      <c r="F123" s="73" t="s">
        <v>770</v>
      </c>
      <c r="G123" s="24"/>
      <c r="H123" s="75"/>
      <c r="I123" s="75"/>
      <c r="J123" s="75"/>
    </row>
    <row r="124" spans="1:10" ht="30.75" customHeight="1">
      <c r="A124" s="15" t="s">
        <v>754</v>
      </c>
      <c r="B124" s="15" t="s">
        <v>660</v>
      </c>
      <c r="C124" s="20" t="s">
        <v>260</v>
      </c>
      <c r="D124" s="21" t="s">
        <v>756</v>
      </c>
      <c r="E124" s="22">
        <v>150</v>
      </c>
      <c r="F124" s="73" t="s">
        <v>770</v>
      </c>
      <c r="G124" s="24"/>
      <c r="H124" s="75"/>
      <c r="I124" s="75"/>
      <c r="J124" s="75"/>
    </row>
    <row r="125" spans="1:10" ht="30.75" customHeight="1">
      <c r="A125" s="15" t="s">
        <v>754</v>
      </c>
      <c r="B125" s="15" t="s">
        <v>661</v>
      </c>
      <c r="C125" s="20" t="s">
        <v>261</v>
      </c>
      <c r="D125" s="21" t="s">
        <v>756</v>
      </c>
      <c r="E125" s="22">
        <v>150</v>
      </c>
      <c r="F125" s="73" t="s">
        <v>770</v>
      </c>
      <c r="G125" s="24"/>
      <c r="H125" s="75"/>
      <c r="I125" s="75"/>
      <c r="J125" s="75"/>
    </row>
    <row r="126" spans="1:10" ht="30.75" customHeight="1">
      <c r="A126" s="15" t="s">
        <v>754</v>
      </c>
      <c r="B126" s="15" t="s">
        <v>689</v>
      </c>
      <c r="C126" s="20" t="s">
        <v>262</v>
      </c>
      <c r="D126" s="21" t="s">
        <v>756</v>
      </c>
      <c r="E126" s="22">
        <v>150</v>
      </c>
      <c r="F126" s="73" t="s">
        <v>770</v>
      </c>
      <c r="G126" s="24"/>
      <c r="H126" s="75"/>
      <c r="I126" s="75"/>
      <c r="J126" s="75"/>
    </row>
    <row r="127" spans="1:10" ht="30.75" customHeight="1">
      <c r="A127" s="15" t="s">
        <v>754</v>
      </c>
      <c r="B127" s="15" t="s">
        <v>691</v>
      </c>
      <c r="C127" s="20" t="s">
        <v>67</v>
      </c>
      <c r="D127" s="21" t="s">
        <v>756</v>
      </c>
      <c r="E127" s="22">
        <v>150</v>
      </c>
      <c r="F127" s="73" t="s">
        <v>770</v>
      </c>
      <c r="G127" s="24"/>
      <c r="H127" s="75"/>
      <c r="I127" s="75"/>
      <c r="J127" s="75"/>
    </row>
    <row r="128" spans="1:10" ht="30.75" customHeight="1">
      <c r="A128" s="15" t="s">
        <v>754</v>
      </c>
      <c r="B128" s="15" t="s">
        <v>693</v>
      </c>
      <c r="C128" s="20" t="s">
        <v>68</v>
      </c>
      <c r="D128" s="21" t="s">
        <v>756</v>
      </c>
      <c r="E128" s="22">
        <v>150</v>
      </c>
      <c r="F128" s="73" t="s">
        <v>770</v>
      </c>
      <c r="G128" s="24"/>
      <c r="H128" s="75"/>
      <c r="I128" s="75"/>
      <c r="J128" s="75"/>
    </row>
    <row r="129" spans="1:10" ht="30.75" customHeight="1">
      <c r="A129" s="15" t="s">
        <v>266</v>
      </c>
      <c r="B129" s="15" t="s">
        <v>267</v>
      </c>
      <c r="C129" s="20" t="s">
        <v>268</v>
      </c>
      <c r="D129" s="21" t="s">
        <v>756</v>
      </c>
      <c r="E129" s="22">
        <v>60</v>
      </c>
      <c r="F129" s="73" t="s">
        <v>770</v>
      </c>
      <c r="G129" s="24"/>
      <c r="H129" s="75"/>
      <c r="I129" s="75"/>
      <c r="J129" s="75"/>
    </row>
    <row r="130" spans="1:10" ht="30.75" customHeight="1">
      <c r="A130" s="15" t="s">
        <v>754</v>
      </c>
      <c r="B130" s="15" t="s">
        <v>269</v>
      </c>
      <c r="C130" s="20" t="s">
        <v>110</v>
      </c>
      <c r="D130" s="21" t="s">
        <v>756</v>
      </c>
      <c r="E130" s="22">
        <v>60</v>
      </c>
      <c r="F130" s="73" t="s">
        <v>770</v>
      </c>
      <c r="G130" s="24"/>
      <c r="H130" s="75"/>
      <c r="I130" s="75"/>
      <c r="J130" s="75"/>
    </row>
    <row r="131" spans="1:10" ht="30.75" customHeight="1">
      <c r="A131" s="15" t="s">
        <v>271</v>
      </c>
      <c r="B131" s="15"/>
      <c r="C131" s="20" t="s">
        <v>111</v>
      </c>
      <c r="D131" s="21" t="s">
        <v>751</v>
      </c>
      <c r="E131" s="22">
        <v>300</v>
      </c>
      <c r="F131" s="23">
        <v>69</v>
      </c>
      <c r="G131" s="24" t="s">
        <v>773</v>
      </c>
      <c r="H131" s="25">
        <f>E131*F131</f>
        <v>20700</v>
      </c>
      <c r="I131" s="23">
        <f>H131*21%</f>
        <v>4347</v>
      </c>
      <c r="J131" s="23">
        <f>H131+I131</f>
        <v>25047</v>
      </c>
    </row>
    <row r="132" spans="1:10" ht="30.75" customHeight="1">
      <c r="A132" s="15" t="s">
        <v>272</v>
      </c>
      <c r="B132" s="15" t="s">
        <v>657</v>
      </c>
      <c r="C132" s="20" t="s">
        <v>112</v>
      </c>
      <c r="D132" s="21" t="s">
        <v>274</v>
      </c>
      <c r="E132" s="22">
        <v>150</v>
      </c>
      <c r="F132" s="73" t="s">
        <v>770</v>
      </c>
      <c r="G132" s="24"/>
      <c r="H132" s="75"/>
      <c r="I132" s="75"/>
      <c r="J132" s="75"/>
    </row>
    <row r="133" spans="1:10" ht="30.75" customHeight="1">
      <c r="A133" s="15" t="s">
        <v>272</v>
      </c>
      <c r="B133" s="15" t="s">
        <v>659</v>
      </c>
      <c r="C133" s="20" t="s">
        <v>113</v>
      </c>
      <c r="D133" s="21" t="s">
        <v>274</v>
      </c>
      <c r="E133" s="22">
        <v>30</v>
      </c>
      <c r="F133" s="73" t="s">
        <v>770</v>
      </c>
      <c r="G133" s="24"/>
      <c r="H133" s="75"/>
      <c r="I133" s="75"/>
      <c r="J133" s="75"/>
    </row>
    <row r="134" spans="1:10" ht="30.75" customHeight="1">
      <c r="A134" s="15" t="s">
        <v>276</v>
      </c>
      <c r="B134" s="15"/>
      <c r="C134" s="20" t="s">
        <v>148</v>
      </c>
      <c r="D134" s="21" t="s">
        <v>149</v>
      </c>
      <c r="E134" s="22">
        <v>300</v>
      </c>
      <c r="F134" s="23">
        <v>10.2</v>
      </c>
      <c r="G134" s="24" t="s">
        <v>773</v>
      </c>
      <c r="H134" s="25">
        <f>E134*F134</f>
        <v>3060</v>
      </c>
      <c r="I134" s="23">
        <f>H134*21%</f>
        <v>642.6</v>
      </c>
      <c r="J134" s="23">
        <f>H134+I134</f>
        <v>3702.6</v>
      </c>
    </row>
    <row r="135" spans="1:10" ht="30.75" customHeight="1">
      <c r="A135" s="15" t="s">
        <v>277</v>
      </c>
      <c r="B135" s="15" t="s">
        <v>657</v>
      </c>
      <c r="C135" s="20" t="s">
        <v>114</v>
      </c>
      <c r="D135" s="21" t="s">
        <v>149</v>
      </c>
      <c r="E135" s="22">
        <v>300</v>
      </c>
      <c r="F135" s="23">
        <v>36.1</v>
      </c>
      <c r="G135" s="24" t="s">
        <v>466</v>
      </c>
      <c r="H135" s="23">
        <f>E135*F135</f>
        <v>10830</v>
      </c>
      <c r="I135" s="23">
        <f>H135*21%</f>
        <v>2274.2999999999997</v>
      </c>
      <c r="J135" s="23">
        <f>H135+I135</f>
        <v>13104.3</v>
      </c>
    </row>
    <row r="136" spans="1:10" ht="30.75" customHeight="1">
      <c r="A136" s="15" t="s">
        <v>277</v>
      </c>
      <c r="B136" s="15" t="s">
        <v>659</v>
      </c>
      <c r="C136" s="20" t="s">
        <v>310</v>
      </c>
      <c r="D136" s="21" t="s">
        <v>149</v>
      </c>
      <c r="E136" s="22">
        <v>150</v>
      </c>
      <c r="F136" s="23">
        <v>10.45</v>
      </c>
      <c r="G136" s="24" t="s">
        <v>466</v>
      </c>
      <c r="H136" s="23">
        <f>E136*F136</f>
        <v>1567.5</v>
      </c>
      <c r="I136" s="23">
        <f>H136*21%</f>
        <v>329.175</v>
      </c>
      <c r="J136" s="23">
        <f>H136+I136</f>
        <v>1896.675</v>
      </c>
    </row>
    <row r="137" spans="1:10" ht="30.75" customHeight="1">
      <c r="A137" s="15"/>
      <c r="B137" s="15"/>
      <c r="C137" s="20"/>
      <c r="D137" s="21"/>
      <c r="E137" s="22"/>
      <c r="F137" s="169" t="s">
        <v>255</v>
      </c>
      <c r="G137" s="170"/>
      <c r="H137" s="25">
        <f>SUM(H135:H136)</f>
        <v>12397.5</v>
      </c>
      <c r="I137" s="23">
        <f>SUM(I135:I136)</f>
        <v>2603.475</v>
      </c>
      <c r="J137" s="23">
        <f>SUM(J135:J136)</f>
        <v>15000.974999999999</v>
      </c>
    </row>
    <row r="138" spans="1:10" ht="30.75" customHeight="1">
      <c r="A138" s="15" t="s">
        <v>278</v>
      </c>
      <c r="B138" s="15" t="s">
        <v>657</v>
      </c>
      <c r="C138" s="20" t="s">
        <v>115</v>
      </c>
      <c r="D138" s="21" t="s">
        <v>1</v>
      </c>
      <c r="E138" s="22">
        <v>60</v>
      </c>
      <c r="F138" s="73" t="s">
        <v>770</v>
      </c>
      <c r="G138" s="24"/>
      <c r="H138" s="75"/>
      <c r="I138" s="75"/>
      <c r="J138" s="75"/>
    </row>
    <row r="139" spans="1:10" ht="30.75" customHeight="1">
      <c r="A139" s="15" t="s">
        <v>278</v>
      </c>
      <c r="B139" s="15" t="s">
        <v>659</v>
      </c>
      <c r="C139" s="20" t="s">
        <v>2</v>
      </c>
      <c r="D139" s="21" t="s">
        <v>1</v>
      </c>
      <c r="E139" s="22">
        <v>30</v>
      </c>
      <c r="F139" s="73" t="s">
        <v>770</v>
      </c>
      <c r="G139" s="24"/>
      <c r="H139" s="75"/>
      <c r="I139" s="75"/>
      <c r="J139" s="75"/>
    </row>
    <row r="140" spans="1:10" ht="30.75" customHeight="1">
      <c r="A140" s="15" t="s">
        <v>3</v>
      </c>
      <c r="B140" s="15" t="s">
        <v>657</v>
      </c>
      <c r="C140" s="20" t="s">
        <v>45</v>
      </c>
      <c r="D140" s="21" t="s">
        <v>46</v>
      </c>
      <c r="E140" s="22">
        <v>150</v>
      </c>
      <c r="F140" s="73" t="s">
        <v>770</v>
      </c>
      <c r="G140" s="24"/>
      <c r="H140" s="75"/>
      <c r="I140" s="75"/>
      <c r="J140" s="75"/>
    </row>
    <row r="141" spans="1:10" ht="30.75" customHeight="1">
      <c r="A141" s="15" t="s">
        <v>3</v>
      </c>
      <c r="B141" s="15" t="s">
        <v>659</v>
      </c>
      <c r="C141" s="20" t="s">
        <v>47</v>
      </c>
      <c r="D141" s="21" t="s">
        <v>46</v>
      </c>
      <c r="E141" s="22">
        <v>150</v>
      </c>
      <c r="F141" s="73" t="s">
        <v>770</v>
      </c>
      <c r="G141" s="24"/>
      <c r="H141" s="75"/>
      <c r="I141" s="75"/>
      <c r="J141" s="75"/>
    </row>
    <row r="142" spans="1:10" ht="30.75" customHeight="1">
      <c r="A142" s="15" t="s">
        <v>48</v>
      </c>
      <c r="B142" s="15" t="s">
        <v>657</v>
      </c>
      <c r="C142" s="20" t="s">
        <v>49</v>
      </c>
      <c r="D142" s="21" t="s">
        <v>50</v>
      </c>
      <c r="E142" s="22">
        <v>30</v>
      </c>
      <c r="F142" s="73" t="s">
        <v>770</v>
      </c>
      <c r="G142" s="24"/>
      <c r="H142" s="75"/>
      <c r="I142" s="75"/>
      <c r="J142" s="75"/>
    </row>
    <row r="143" spans="1:10" ht="30.75" customHeight="1">
      <c r="A143" s="15" t="s">
        <v>48</v>
      </c>
      <c r="B143" s="15" t="s">
        <v>659</v>
      </c>
      <c r="C143" s="20" t="s">
        <v>51</v>
      </c>
      <c r="D143" s="21" t="s">
        <v>50</v>
      </c>
      <c r="E143" s="22">
        <v>60</v>
      </c>
      <c r="F143" s="73" t="s">
        <v>770</v>
      </c>
      <c r="G143" s="24"/>
      <c r="H143" s="75"/>
      <c r="I143" s="75"/>
      <c r="J143" s="75"/>
    </row>
    <row r="144" spans="1:10" ht="30.75" customHeight="1">
      <c r="A144" s="15" t="s">
        <v>48</v>
      </c>
      <c r="B144" s="15" t="s">
        <v>660</v>
      </c>
      <c r="C144" s="20" t="s">
        <v>52</v>
      </c>
      <c r="D144" s="21" t="s">
        <v>50</v>
      </c>
      <c r="E144" s="22">
        <v>150</v>
      </c>
      <c r="F144" s="73" t="s">
        <v>770</v>
      </c>
      <c r="G144" s="24"/>
      <c r="H144" s="75"/>
      <c r="I144" s="75"/>
      <c r="J144" s="75"/>
    </row>
    <row r="145" spans="1:10" ht="30.75" customHeight="1">
      <c r="A145" s="15" t="s">
        <v>53</v>
      </c>
      <c r="B145" s="15"/>
      <c r="C145" s="20" t="s">
        <v>150</v>
      </c>
      <c r="D145" s="21" t="s">
        <v>428</v>
      </c>
      <c r="E145" s="22">
        <v>90</v>
      </c>
      <c r="F145" s="23">
        <v>175</v>
      </c>
      <c r="G145" s="24" t="s">
        <v>773</v>
      </c>
      <c r="H145" s="25">
        <f>E145*F145</f>
        <v>15750</v>
      </c>
      <c r="I145" s="23">
        <f aca="true" t="shared" si="12" ref="I145:I162">H145*21%</f>
        <v>3307.5</v>
      </c>
      <c r="J145" s="23">
        <f aca="true" t="shared" si="13" ref="J145:J162">H145+I145</f>
        <v>19057.5</v>
      </c>
    </row>
    <row r="146" spans="1:10" ht="30.75" customHeight="1">
      <c r="A146" s="15" t="s">
        <v>318</v>
      </c>
      <c r="B146" s="15" t="s">
        <v>657</v>
      </c>
      <c r="C146" s="20" t="s">
        <v>311</v>
      </c>
      <c r="D146" s="21" t="s">
        <v>319</v>
      </c>
      <c r="E146" s="22">
        <v>270</v>
      </c>
      <c r="F146" s="23">
        <v>22.33</v>
      </c>
      <c r="G146" s="24" t="s">
        <v>466</v>
      </c>
      <c r="H146" s="23">
        <f>E146*F146</f>
        <v>6029.099999999999</v>
      </c>
      <c r="I146" s="23">
        <f t="shared" si="12"/>
        <v>1266.1109999999999</v>
      </c>
      <c r="J146" s="23">
        <f t="shared" si="13"/>
        <v>7295.210999999999</v>
      </c>
    </row>
    <row r="147" spans="1:10" ht="30.75" customHeight="1">
      <c r="A147" s="15" t="s">
        <v>318</v>
      </c>
      <c r="B147" s="15" t="s">
        <v>659</v>
      </c>
      <c r="C147" s="20" t="s">
        <v>312</v>
      </c>
      <c r="D147" s="21" t="s">
        <v>319</v>
      </c>
      <c r="E147" s="22">
        <v>120</v>
      </c>
      <c r="F147" s="23">
        <v>28.5</v>
      </c>
      <c r="G147" s="24" t="s">
        <v>466</v>
      </c>
      <c r="H147" s="23">
        <f>E147*F147</f>
        <v>3420</v>
      </c>
      <c r="I147" s="23">
        <f t="shared" si="12"/>
        <v>718.1999999999999</v>
      </c>
      <c r="J147" s="23">
        <f t="shared" si="13"/>
        <v>4138.2</v>
      </c>
    </row>
    <row r="148" spans="1:10" ht="30.75" customHeight="1">
      <c r="A148" s="15" t="s">
        <v>318</v>
      </c>
      <c r="B148" s="15" t="s">
        <v>660</v>
      </c>
      <c r="C148" s="20" t="s">
        <v>116</v>
      </c>
      <c r="D148" s="21" t="s">
        <v>319</v>
      </c>
      <c r="E148" s="22">
        <v>300</v>
      </c>
      <c r="F148" s="23">
        <v>28.5</v>
      </c>
      <c r="G148" s="24" t="s">
        <v>466</v>
      </c>
      <c r="H148" s="23">
        <f>E148*F148</f>
        <v>8550</v>
      </c>
      <c r="I148" s="23">
        <f t="shared" si="12"/>
        <v>1795.5</v>
      </c>
      <c r="J148" s="23">
        <f t="shared" si="13"/>
        <v>10345.5</v>
      </c>
    </row>
    <row r="149" spans="1:10" ht="30.75" customHeight="1">
      <c r="A149" s="15"/>
      <c r="B149" s="15"/>
      <c r="C149" s="20"/>
      <c r="D149" s="21"/>
      <c r="E149" s="22"/>
      <c r="F149" s="169" t="s">
        <v>258</v>
      </c>
      <c r="G149" s="170"/>
      <c r="H149" s="25">
        <f>SUM(H146:H148)</f>
        <v>17999.1</v>
      </c>
      <c r="I149" s="23">
        <f t="shared" si="12"/>
        <v>3779.8109999999997</v>
      </c>
      <c r="J149" s="23">
        <f t="shared" si="13"/>
        <v>21778.911</v>
      </c>
    </row>
    <row r="150" spans="1:10" ht="30.75" customHeight="1">
      <c r="A150" s="15" t="s">
        <v>320</v>
      </c>
      <c r="B150" s="15"/>
      <c r="C150" s="20" t="s">
        <v>250</v>
      </c>
      <c r="D150" s="21" t="s">
        <v>321</v>
      </c>
      <c r="E150" s="22">
        <v>450</v>
      </c>
      <c r="F150" s="23">
        <v>21</v>
      </c>
      <c r="G150" s="24" t="s">
        <v>251</v>
      </c>
      <c r="H150" s="25">
        <f>E150*F150</f>
        <v>9450</v>
      </c>
      <c r="I150" s="23">
        <f t="shared" si="12"/>
        <v>1984.5</v>
      </c>
      <c r="J150" s="23">
        <f t="shared" si="13"/>
        <v>11434.5</v>
      </c>
    </row>
    <row r="151" spans="1:10" ht="30.75" customHeight="1">
      <c r="A151" s="15" t="s">
        <v>322</v>
      </c>
      <c r="B151" s="15" t="s">
        <v>657</v>
      </c>
      <c r="C151" s="20" t="s">
        <v>117</v>
      </c>
      <c r="D151" s="21" t="s">
        <v>323</v>
      </c>
      <c r="E151" s="22">
        <v>90</v>
      </c>
      <c r="F151" s="23">
        <v>53</v>
      </c>
      <c r="G151" s="24" t="s">
        <v>164</v>
      </c>
      <c r="H151" s="23">
        <f>E151*F151</f>
        <v>4770</v>
      </c>
      <c r="I151" s="23">
        <f t="shared" si="12"/>
        <v>1001.6999999999999</v>
      </c>
      <c r="J151" s="23">
        <f t="shared" si="13"/>
        <v>5771.7</v>
      </c>
    </row>
    <row r="152" spans="1:10" ht="30.75" customHeight="1">
      <c r="A152" s="15" t="s">
        <v>324</v>
      </c>
      <c r="B152" s="15" t="s">
        <v>659</v>
      </c>
      <c r="C152" s="20" t="s">
        <v>118</v>
      </c>
      <c r="D152" s="21" t="s">
        <v>323</v>
      </c>
      <c r="E152" s="22">
        <v>30</v>
      </c>
      <c r="F152" s="23">
        <v>75</v>
      </c>
      <c r="G152" s="24" t="s">
        <v>164</v>
      </c>
      <c r="H152" s="23">
        <f>E152*F152</f>
        <v>2250</v>
      </c>
      <c r="I152" s="23">
        <f t="shared" si="12"/>
        <v>472.5</v>
      </c>
      <c r="J152" s="23">
        <f t="shared" si="13"/>
        <v>2722.5</v>
      </c>
    </row>
    <row r="153" spans="1:10" ht="30.75" customHeight="1">
      <c r="A153" s="15"/>
      <c r="B153" s="15"/>
      <c r="C153" s="20"/>
      <c r="D153" s="21"/>
      <c r="E153" s="22"/>
      <c r="F153" s="169" t="s">
        <v>254</v>
      </c>
      <c r="G153" s="170"/>
      <c r="H153" s="25">
        <f>SUM(H151:H152)</f>
        <v>7020</v>
      </c>
      <c r="I153" s="23">
        <f t="shared" si="12"/>
        <v>1474.2</v>
      </c>
      <c r="J153" s="23">
        <f t="shared" si="13"/>
        <v>8494.2</v>
      </c>
    </row>
    <row r="154" spans="1:10" ht="30.75" customHeight="1">
      <c r="A154" s="15" t="s">
        <v>325</v>
      </c>
      <c r="B154" s="15"/>
      <c r="C154" s="20" t="s">
        <v>151</v>
      </c>
      <c r="D154" s="21" t="s">
        <v>326</v>
      </c>
      <c r="E154" s="22">
        <v>150</v>
      </c>
      <c r="F154" s="23">
        <v>31.8</v>
      </c>
      <c r="G154" s="24" t="s">
        <v>773</v>
      </c>
      <c r="H154" s="25">
        <f aca="true" t="shared" si="14" ref="H154:H159">E154*F154</f>
        <v>4770</v>
      </c>
      <c r="I154" s="23">
        <f t="shared" si="12"/>
        <v>1001.6999999999999</v>
      </c>
      <c r="J154" s="23">
        <f t="shared" si="13"/>
        <v>5771.7</v>
      </c>
    </row>
    <row r="155" spans="1:10" ht="30.75" customHeight="1">
      <c r="A155" s="15" t="s">
        <v>327</v>
      </c>
      <c r="B155" s="15" t="s">
        <v>657</v>
      </c>
      <c r="C155" s="20" t="s">
        <v>119</v>
      </c>
      <c r="D155" s="21" t="s">
        <v>326</v>
      </c>
      <c r="E155" s="22">
        <v>150</v>
      </c>
      <c r="F155" s="23">
        <v>34.5</v>
      </c>
      <c r="G155" s="24" t="s">
        <v>773</v>
      </c>
      <c r="H155" s="23">
        <f t="shared" si="14"/>
        <v>5175</v>
      </c>
      <c r="I155" s="23">
        <f t="shared" si="12"/>
        <v>1086.75</v>
      </c>
      <c r="J155" s="23">
        <f t="shared" si="13"/>
        <v>6261.75</v>
      </c>
    </row>
    <row r="156" spans="1:10" ht="30.75" customHeight="1">
      <c r="A156" s="15" t="s">
        <v>327</v>
      </c>
      <c r="B156" s="15" t="s">
        <v>659</v>
      </c>
      <c r="C156" s="20" t="s">
        <v>120</v>
      </c>
      <c r="D156" s="21" t="s">
        <v>326</v>
      </c>
      <c r="E156" s="22">
        <v>150</v>
      </c>
      <c r="F156" s="23">
        <v>34.5</v>
      </c>
      <c r="G156" s="24" t="s">
        <v>773</v>
      </c>
      <c r="H156" s="23">
        <f t="shared" si="14"/>
        <v>5175</v>
      </c>
      <c r="I156" s="23">
        <f t="shared" si="12"/>
        <v>1086.75</v>
      </c>
      <c r="J156" s="23">
        <f t="shared" si="13"/>
        <v>6261.75</v>
      </c>
    </row>
    <row r="157" spans="1:10" ht="30.75" customHeight="1">
      <c r="A157" s="15" t="s">
        <v>327</v>
      </c>
      <c r="B157" s="15" t="s">
        <v>660</v>
      </c>
      <c r="C157" s="20" t="s">
        <v>121</v>
      </c>
      <c r="D157" s="21" t="s">
        <v>326</v>
      </c>
      <c r="E157" s="22">
        <v>600</v>
      </c>
      <c r="F157" s="23">
        <v>63</v>
      </c>
      <c r="G157" s="24" t="s">
        <v>773</v>
      </c>
      <c r="H157" s="23">
        <f t="shared" si="14"/>
        <v>37800</v>
      </c>
      <c r="I157" s="23">
        <f t="shared" si="12"/>
        <v>7938</v>
      </c>
      <c r="J157" s="23">
        <f t="shared" si="13"/>
        <v>45738</v>
      </c>
    </row>
    <row r="158" spans="1:10" ht="30.75" customHeight="1">
      <c r="A158" s="15" t="s">
        <v>327</v>
      </c>
      <c r="B158" s="15" t="s">
        <v>661</v>
      </c>
      <c r="C158" s="20" t="s">
        <v>122</v>
      </c>
      <c r="D158" s="21" t="s">
        <v>155</v>
      </c>
      <c r="E158" s="22">
        <v>600</v>
      </c>
      <c r="F158" s="23">
        <v>50.2</v>
      </c>
      <c r="G158" s="24" t="s">
        <v>773</v>
      </c>
      <c r="H158" s="23">
        <f t="shared" si="14"/>
        <v>30120</v>
      </c>
      <c r="I158" s="23">
        <f t="shared" si="12"/>
        <v>6325.2</v>
      </c>
      <c r="J158" s="23">
        <f t="shared" si="13"/>
        <v>36445.2</v>
      </c>
    </row>
    <row r="159" spans="1:10" ht="30.75" customHeight="1">
      <c r="A159" s="15" t="s">
        <v>327</v>
      </c>
      <c r="B159" s="15" t="s">
        <v>689</v>
      </c>
      <c r="C159" s="20" t="s">
        <v>157</v>
      </c>
      <c r="D159" s="21" t="s">
        <v>326</v>
      </c>
      <c r="E159" s="22">
        <v>150</v>
      </c>
      <c r="F159" s="23">
        <v>42.5</v>
      </c>
      <c r="G159" s="24" t="s">
        <v>773</v>
      </c>
      <c r="H159" s="23">
        <f t="shared" si="14"/>
        <v>6375</v>
      </c>
      <c r="I159" s="23">
        <f t="shared" si="12"/>
        <v>1338.75</v>
      </c>
      <c r="J159" s="23">
        <f t="shared" si="13"/>
        <v>7713.75</v>
      </c>
    </row>
    <row r="160" spans="1:10" ht="30.75" customHeight="1">
      <c r="A160" s="15"/>
      <c r="B160" s="15"/>
      <c r="C160" s="20"/>
      <c r="D160" s="21"/>
      <c r="E160" s="22"/>
      <c r="F160" s="169" t="s">
        <v>254</v>
      </c>
      <c r="G160" s="170"/>
      <c r="H160" s="25">
        <f>SUM(H155:H159)</f>
        <v>84645</v>
      </c>
      <c r="I160" s="23">
        <f t="shared" si="12"/>
        <v>17775.45</v>
      </c>
      <c r="J160" s="23">
        <f t="shared" si="13"/>
        <v>102420.45</v>
      </c>
    </row>
    <row r="161" spans="1:10" ht="30.75" customHeight="1">
      <c r="A161" s="15" t="s">
        <v>328</v>
      </c>
      <c r="B161" s="15"/>
      <c r="C161" s="20" t="s">
        <v>158</v>
      </c>
      <c r="D161" s="21" t="s">
        <v>159</v>
      </c>
      <c r="E161" s="22">
        <v>450</v>
      </c>
      <c r="F161" s="23">
        <v>10.5</v>
      </c>
      <c r="G161" s="24" t="s">
        <v>773</v>
      </c>
      <c r="H161" s="25">
        <f>E161*F161</f>
        <v>4725</v>
      </c>
      <c r="I161" s="23">
        <f t="shared" si="12"/>
        <v>992.25</v>
      </c>
      <c r="J161" s="23">
        <f t="shared" si="13"/>
        <v>5717.25</v>
      </c>
    </row>
    <row r="162" spans="1:10" ht="30.75" customHeight="1">
      <c r="A162" s="15" t="s">
        <v>329</v>
      </c>
      <c r="B162" s="15"/>
      <c r="C162" s="20" t="s">
        <v>123</v>
      </c>
      <c r="D162" s="21" t="s">
        <v>330</v>
      </c>
      <c r="E162" s="22">
        <v>450</v>
      </c>
      <c r="F162" s="23">
        <v>30</v>
      </c>
      <c r="G162" s="24" t="s">
        <v>466</v>
      </c>
      <c r="H162" s="25">
        <f>E162*F162</f>
        <v>13500</v>
      </c>
      <c r="I162" s="23">
        <f t="shared" si="12"/>
        <v>2835</v>
      </c>
      <c r="J162" s="23">
        <f t="shared" si="13"/>
        <v>16335</v>
      </c>
    </row>
    <row r="163" spans="1:10" ht="30.75" customHeight="1">
      <c r="A163" s="15" t="s">
        <v>331</v>
      </c>
      <c r="B163" s="15"/>
      <c r="C163" s="20" t="s">
        <v>124</v>
      </c>
      <c r="D163" s="21" t="s">
        <v>419</v>
      </c>
      <c r="E163" s="22">
        <v>120</v>
      </c>
      <c r="F163" s="73" t="s">
        <v>770</v>
      </c>
      <c r="G163" s="24"/>
      <c r="H163" s="75"/>
      <c r="I163" s="75"/>
      <c r="J163" s="75"/>
    </row>
    <row r="164" spans="1:10" ht="30.75" customHeight="1">
      <c r="A164" s="15" t="s">
        <v>420</v>
      </c>
      <c r="B164" s="15"/>
      <c r="C164" s="20" t="s">
        <v>125</v>
      </c>
      <c r="D164" s="21" t="s">
        <v>450</v>
      </c>
      <c r="E164" s="22">
        <v>150</v>
      </c>
      <c r="F164" s="23">
        <v>35.89</v>
      </c>
      <c r="G164" s="24" t="s">
        <v>448</v>
      </c>
      <c r="H164" s="25">
        <f aca="true" t="shared" si="15" ref="H164:H171">E164*F164</f>
        <v>5383.5</v>
      </c>
      <c r="I164" s="23">
        <f aca="true" t="shared" si="16" ref="I164:I172">H164*21%</f>
        <v>1130.5349999999999</v>
      </c>
      <c r="J164" s="23">
        <f aca="true" t="shared" si="17" ref="J164:J172">H164+I164</f>
        <v>6514.035</v>
      </c>
    </row>
    <row r="165" spans="1:10" ht="30.75" customHeight="1">
      <c r="A165" s="15" t="s">
        <v>421</v>
      </c>
      <c r="B165" s="15"/>
      <c r="C165" s="20" t="s">
        <v>451</v>
      </c>
      <c r="D165" s="21" t="s">
        <v>422</v>
      </c>
      <c r="E165" s="22">
        <v>900</v>
      </c>
      <c r="F165" s="23">
        <v>14.36</v>
      </c>
      <c r="G165" s="24" t="s">
        <v>448</v>
      </c>
      <c r="H165" s="25">
        <f t="shared" si="15"/>
        <v>12924</v>
      </c>
      <c r="I165" s="23">
        <f t="shared" si="16"/>
        <v>2714.04</v>
      </c>
      <c r="J165" s="23">
        <f t="shared" si="17"/>
        <v>15638.04</v>
      </c>
    </row>
    <row r="166" spans="1:10" ht="30.75" customHeight="1">
      <c r="A166" s="15" t="s">
        <v>423</v>
      </c>
      <c r="B166" s="15"/>
      <c r="C166" s="20" t="s">
        <v>237</v>
      </c>
      <c r="D166" s="21" t="s">
        <v>238</v>
      </c>
      <c r="E166" s="22">
        <v>600</v>
      </c>
      <c r="F166" s="23">
        <v>7.16</v>
      </c>
      <c r="G166" s="24" t="s">
        <v>239</v>
      </c>
      <c r="H166" s="25">
        <f t="shared" si="15"/>
        <v>4296</v>
      </c>
      <c r="I166" s="23">
        <f t="shared" si="16"/>
        <v>902.16</v>
      </c>
      <c r="J166" s="23">
        <f t="shared" si="17"/>
        <v>5198.16</v>
      </c>
    </row>
    <row r="167" spans="1:10" ht="30.75" customHeight="1">
      <c r="A167" s="15" t="s">
        <v>424</v>
      </c>
      <c r="B167" s="15"/>
      <c r="C167" s="20" t="s">
        <v>240</v>
      </c>
      <c r="D167" s="21" t="s">
        <v>241</v>
      </c>
      <c r="E167" s="22">
        <v>300</v>
      </c>
      <c r="F167" s="23">
        <v>3.74</v>
      </c>
      <c r="G167" s="24" t="s">
        <v>239</v>
      </c>
      <c r="H167" s="25">
        <f t="shared" si="15"/>
        <v>1122</v>
      </c>
      <c r="I167" s="23">
        <f t="shared" si="16"/>
        <v>235.62</v>
      </c>
      <c r="J167" s="23">
        <f t="shared" si="17"/>
        <v>1357.62</v>
      </c>
    </row>
    <row r="168" spans="1:10" ht="30.75" customHeight="1">
      <c r="A168" s="15" t="s">
        <v>425</v>
      </c>
      <c r="B168" s="15" t="s">
        <v>657</v>
      </c>
      <c r="C168" s="20" t="s">
        <v>243</v>
      </c>
      <c r="D168" s="21" t="s">
        <v>242</v>
      </c>
      <c r="E168" s="22">
        <v>180</v>
      </c>
      <c r="F168" s="23">
        <v>27</v>
      </c>
      <c r="G168" s="24" t="s">
        <v>448</v>
      </c>
      <c r="H168" s="23">
        <f t="shared" si="15"/>
        <v>4860</v>
      </c>
      <c r="I168" s="23">
        <f t="shared" si="16"/>
        <v>1020.5999999999999</v>
      </c>
      <c r="J168" s="23">
        <f t="shared" si="17"/>
        <v>5880.6</v>
      </c>
    </row>
    <row r="169" spans="1:10" ht="30.75" customHeight="1">
      <c r="A169" s="15" t="s">
        <v>425</v>
      </c>
      <c r="B169" s="15" t="s">
        <v>659</v>
      </c>
      <c r="C169" s="20" t="s">
        <v>244</v>
      </c>
      <c r="D169" s="21" t="s">
        <v>242</v>
      </c>
      <c r="E169" s="22">
        <v>120</v>
      </c>
      <c r="F169" s="23">
        <v>27</v>
      </c>
      <c r="G169" s="24" t="s">
        <v>448</v>
      </c>
      <c r="H169" s="23">
        <f t="shared" si="15"/>
        <v>3240</v>
      </c>
      <c r="I169" s="23">
        <f t="shared" si="16"/>
        <v>680.4</v>
      </c>
      <c r="J169" s="23">
        <f t="shared" si="17"/>
        <v>3920.4</v>
      </c>
    </row>
    <row r="170" spans="1:10" ht="30.75" customHeight="1">
      <c r="A170" s="15" t="s">
        <v>425</v>
      </c>
      <c r="B170" s="15" t="s">
        <v>660</v>
      </c>
      <c r="C170" s="20" t="s">
        <v>245</v>
      </c>
      <c r="D170" s="21" t="s">
        <v>242</v>
      </c>
      <c r="E170" s="22">
        <v>600</v>
      </c>
      <c r="F170" s="23">
        <v>27</v>
      </c>
      <c r="G170" s="24" t="s">
        <v>448</v>
      </c>
      <c r="H170" s="23">
        <f t="shared" si="15"/>
        <v>16200</v>
      </c>
      <c r="I170" s="23">
        <f t="shared" si="16"/>
        <v>3402</v>
      </c>
      <c r="J170" s="23">
        <f t="shared" si="17"/>
        <v>19602</v>
      </c>
    </row>
    <row r="171" spans="1:10" ht="30.75" customHeight="1">
      <c r="A171" s="15" t="s">
        <v>425</v>
      </c>
      <c r="B171" s="15" t="s">
        <v>661</v>
      </c>
      <c r="C171" s="20" t="s">
        <v>246</v>
      </c>
      <c r="D171" s="21" t="s">
        <v>242</v>
      </c>
      <c r="E171" s="22">
        <v>450</v>
      </c>
      <c r="F171" s="23">
        <v>27</v>
      </c>
      <c r="G171" s="24" t="s">
        <v>448</v>
      </c>
      <c r="H171" s="23">
        <f t="shared" si="15"/>
        <v>12150</v>
      </c>
      <c r="I171" s="23">
        <f t="shared" si="16"/>
        <v>2551.5</v>
      </c>
      <c r="J171" s="23">
        <f t="shared" si="17"/>
        <v>14701.5</v>
      </c>
    </row>
    <row r="172" spans="1:10" ht="30.75" customHeight="1">
      <c r="A172" s="15"/>
      <c r="B172" s="15"/>
      <c r="C172" s="20"/>
      <c r="D172" s="21"/>
      <c r="E172" s="22"/>
      <c r="F172" s="169" t="s">
        <v>254</v>
      </c>
      <c r="G172" s="170"/>
      <c r="H172" s="25">
        <f>SUM(H168:H171)</f>
        <v>36450</v>
      </c>
      <c r="I172" s="23">
        <f t="shared" si="16"/>
        <v>7654.5</v>
      </c>
      <c r="J172" s="23">
        <f t="shared" si="17"/>
        <v>44104.5</v>
      </c>
    </row>
    <row r="173" spans="1:10" ht="30.75" customHeight="1">
      <c r="A173" s="15" t="s">
        <v>426</v>
      </c>
      <c r="B173" s="15" t="s">
        <v>657</v>
      </c>
      <c r="C173" s="20" t="s">
        <v>427</v>
      </c>
      <c r="D173" s="21" t="s">
        <v>428</v>
      </c>
      <c r="E173" s="22">
        <v>150</v>
      </c>
      <c r="F173" s="73" t="s">
        <v>770</v>
      </c>
      <c r="G173" s="24"/>
      <c r="H173" s="75"/>
      <c r="I173" s="75"/>
      <c r="J173" s="75"/>
    </row>
    <row r="174" spans="1:10" ht="30.75" customHeight="1">
      <c r="A174" s="15" t="s">
        <v>426</v>
      </c>
      <c r="B174" s="15" t="s">
        <v>659</v>
      </c>
      <c r="C174" s="20" t="s">
        <v>429</v>
      </c>
      <c r="D174" s="21" t="s">
        <v>428</v>
      </c>
      <c r="E174" s="22">
        <v>150</v>
      </c>
      <c r="F174" s="73" t="s">
        <v>770</v>
      </c>
      <c r="G174" s="24"/>
      <c r="H174" s="75"/>
      <c r="I174" s="75"/>
      <c r="J174" s="75"/>
    </row>
    <row r="175" spans="1:10" ht="30.75" customHeight="1">
      <c r="A175" s="15" t="s">
        <v>430</v>
      </c>
      <c r="B175" s="15" t="s">
        <v>657</v>
      </c>
      <c r="C175" s="20" t="s">
        <v>431</v>
      </c>
      <c r="D175" s="21" t="s">
        <v>432</v>
      </c>
      <c r="E175" s="22">
        <v>18</v>
      </c>
      <c r="F175" s="73" t="s">
        <v>770</v>
      </c>
      <c r="G175" s="24"/>
      <c r="H175" s="75"/>
      <c r="I175" s="75"/>
      <c r="J175" s="75"/>
    </row>
    <row r="176" spans="1:10" ht="30.75" customHeight="1">
      <c r="A176" s="15" t="s">
        <v>430</v>
      </c>
      <c r="B176" s="15" t="s">
        <v>659</v>
      </c>
      <c r="C176" s="20" t="s">
        <v>126</v>
      </c>
      <c r="D176" s="21" t="s">
        <v>432</v>
      </c>
      <c r="E176" s="22">
        <v>36</v>
      </c>
      <c r="F176" s="73" t="s">
        <v>770</v>
      </c>
      <c r="G176" s="24"/>
      <c r="H176" s="75"/>
      <c r="I176" s="75"/>
      <c r="J176" s="75"/>
    </row>
    <row r="177" spans="1:10" ht="30.75" customHeight="1">
      <c r="A177" s="15" t="s">
        <v>430</v>
      </c>
      <c r="B177" s="15" t="s">
        <v>660</v>
      </c>
      <c r="C177" s="79" t="s">
        <v>633</v>
      </c>
      <c r="D177" s="21" t="s">
        <v>432</v>
      </c>
      <c r="E177" s="22">
        <v>60</v>
      </c>
      <c r="F177" s="73" t="s">
        <v>770</v>
      </c>
      <c r="G177" s="24"/>
      <c r="H177" s="75"/>
      <c r="I177" s="75"/>
      <c r="J177" s="75"/>
    </row>
    <row r="178" spans="1:10" ht="30.75" customHeight="1">
      <c r="A178" s="15" t="s">
        <v>430</v>
      </c>
      <c r="B178" s="15" t="s">
        <v>660</v>
      </c>
      <c r="C178" s="20" t="s">
        <v>127</v>
      </c>
      <c r="D178" s="21" t="s">
        <v>432</v>
      </c>
      <c r="E178" s="22">
        <v>0</v>
      </c>
      <c r="F178" s="73" t="s">
        <v>770</v>
      </c>
      <c r="G178" s="24"/>
      <c r="H178" s="75"/>
      <c r="I178" s="75"/>
      <c r="J178" s="75"/>
    </row>
    <row r="179" spans="1:10" ht="30.75" customHeight="1">
      <c r="A179" s="15" t="s">
        <v>430</v>
      </c>
      <c r="B179" s="15" t="s">
        <v>660</v>
      </c>
      <c r="C179" s="20" t="s">
        <v>128</v>
      </c>
      <c r="D179" s="21" t="s">
        <v>432</v>
      </c>
      <c r="E179" s="22">
        <v>0</v>
      </c>
      <c r="F179" s="73" t="s">
        <v>770</v>
      </c>
      <c r="G179" s="24"/>
      <c r="H179" s="75"/>
      <c r="I179" s="75"/>
      <c r="J179" s="75"/>
    </row>
    <row r="180" spans="1:10" ht="30.75" customHeight="1">
      <c r="A180" s="15" t="s">
        <v>430</v>
      </c>
      <c r="B180" s="15" t="s">
        <v>661</v>
      </c>
      <c r="C180" s="79" t="s">
        <v>634</v>
      </c>
      <c r="D180" s="21" t="s">
        <v>432</v>
      </c>
      <c r="E180" s="22">
        <v>90</v>
      </c>
      <c r="F180" s="73" t="s">
        <v>770</v>
      </c>
      <c r="G180" s="24"/>
      <c r="H180" s="75"/>
      <c r="I180" s="75"/>
      <c r="J180" s="75"/>
    </row>
    <row r="181" spans="1:10" ht="30.75" customHeight="1">
      <c r="A181" s="15" t="s">
        <v>430</v>
      </c>
      <c r="B181" s="15" t="s">
        <v>661</v>
      </c>
      <c r="C181" s="20" t="s">
        <v>436</v>
      </c>
      <c r="D181" s="21" t="s">
        <v>432</v>
      </c>
      <c r="E181" s="22">
        <v>0</v>
      </c>
      <c r="F181" s="73" t="s">
        <v>770</v>
      </c>
      <c r="G181" s="24"/>
      <c r="H181" s="75"/>
      <c r="I181" s="75"/>
      <c r="J181" s="75"/>
    </row>
    <row r="182" spans="1:10" ht="30.75" customHeight="1">
      <c r="A182" s="15" t="s">
        <v>430</v>
      </c>
      <c r="B182" s="15" t="s">
        <v>661</v>
      </c>
      <c r="C182" s="20" t="s">
        <v>437</v>
      </c>
      <c r="D182" s="21" t="s">
        <v>432</v>
      </c>
      <c r="E182" s="22">
        <v>0</v>
      </c>
      <c r="F182" s="73" t="s">
        <v>770</v>
      </c>
      <c r="G182" s="24"/>
      <c r="H182" s="75"/>
      <c r="I182" s="75"/>
      <c r="J182" s="75"/>
    </row>
    <row r="183" spans="1:10" ht="30.75" customHeight="1">
      <c r="A183" s="15" t="s">
        <v>430</v>
      </c>
      <c r="B183" s="15" t="s">
        <v>689</v>
      </c>
      <c r="C183" s="79" t="s">
        <v>635</v>
      </c>
      <c r="D183" s="21" t="s">
        <v>432</v>
      </c>
      <c r="E183" s="22">
        <v>30</v>
      </c>
      <c r="F183" s="73" t="s">
        <v>770</v>
      </c>
      <c r="G183" s="24"/>
      <c r="H183" s="75"/>
      <c r="I183" s="75"/>
      <c r="J183" s="75"/>
    </row>
    <row r="184" spans="1:10" ht="30.75" customHeight="1">
      <c r="A184" s="15" t="s">
        <v>430</v>
      </c>
      <c r="B184" s="15" t="s">
        <v>689</v>
      </c>
      <c r="C184" s="20" t="s">
        <v>438</v>
      </c>
      <c r="D184" s="21" t="s">
        <v>432</v>
      </c>
      <c r="E184" s="22">
        <v>0</v>
      </c>
      <c r="F184" s="73" t="s">
        <v>770</v>
      </c>
      <c r="G184" s="24"/>
      <c r="H184" s="75"/>
      <c r="I184" s="75"/>
      <c r="J184" s="75"/>
    </row>
    <row r="185" spans="1:10" ht="30.75" customHeight="1">
      <c r="A185" s="15" t="s">
        <v>430</v>
      </c>
      <c r="B185" s="15" t="s">
        <v>689</v>
      </c>
      <c r="C185" s="20" t="s">
        <v>489</v>
      </c>
      <c r="D185" s="21" t="s">
        <v>432</v>
      </c>
      <c r="E185" s="22">
        <v>0</v>
      </c>
      <c r="F185" s="73" t="s">
        <v>770</v>
      </c>
      <c r="G185" s="24"/>
      <c r="H185" s="75"/>
      <c r="I185" s="75"/>
      <c r="J185" s="75"/>
    </row>
    <row r="186" spans="1:10" ht="30.75" customHeight="1">
      <c r="A186" s="15" t="s">
        <v>430</v>
      </c>
      <c r="B186" s="15" t="s">
        <v>691</v>
      </c>
      <c r="C186" s="79" t="s">
        <v>636</v>
      </c>
      <c r="D186" s="21" t="s">
        <v>432</v>
      </c>
      <c r="E186" s="22">
        <v>30</v>
      </c>
      <c r="F186" s="73" t="s">
        <v>770</v>
      </c>
      <c r="G186" s="24"/>
      <c r="H186" s="75"/>
      <c r="I186" s="75"/>
      <c r="J186" s="75"/>
    </row>
    <row r="187" spans="1:10" ht="30.75" customHeight="1">
      <c r="A187" s="15" t="s">
        <v>430</v>
      </c>
      <c r="B187" s="15" t="s">
        <v>693</v>
      </c>
      <c r="C187" s="79" t="s">
        <v>637</v>
      </c>
      <c r="D187" s="21" t="s">
        <v>432</v>
      </c>
      <c r="E187" s="22">
        <v>30</v>
      </c>
      <c r="F187" s="73" t="s">
        <v>770</v>
      </c>
      <c r="G187" s="24"/>
      <c r="H187" s="75"/>
      <c r="I187" s="75"/>
      <c r="J187" s="75"/>
    </row>
    <row r="188" spans="1:10" ht="30.75" customHeight="1">
      <c r="A188" s="15" t="s">
        <v>490</v>
      </c>
      <c r="B188" s="15"/>
      <c r="C188" s="20" t="s">
        <v>236</v>
      </c>
      <c r="D188" s="21" t="s">
        <v>491</v>
      </c>
      <c r="E188" s="22">
        <v>30000</v>
      </c>
      <c r="F188" s="23">
        <v>0.512</v>
      </c>
      <c r="G188" s="24" t="s">
        <v>235</v>
      </c>
      <c r="H188" s="25">
        <f>E188*F188</f>
        <v>15360</v>
      </c>
      <c r="I188" s="23">
        <f>H188*21%</f>
        <v>3225.6</v>
      </c>
      <c r="J188" s="23">
        <f>H188+I188</f>
        <v>18585.6</v>
      </c>
    </row>
    <row r="189" spans="1:10" ht="30.75" customHeight="1">
      <c r="A189" s="15" t="s">
        <v>492</v>
      </c>
      <c r="B189" s="15"/>
      <c r="C189" s="20" t="s">
        <v>129</v>
      </c>
      <c r="D189" s="21" t="s">
        <v>494</v>
      </c>
      <c r="E189" s="22">
        <v>30</v>
      </c>
      <c r="F189" s="73" t="s">
        <v>770</v>
      </c>
      <c r="G189" s="24"/>
      <c r="H189" s="75"/>
      <c r="I189" s="75"/>
      <c r="J189" s="75"/>
    </row>
    <row r="190" spans="1:10" ht="30.75" customHeight="1">
      <c r="A190" s="15" t="s">
        <v>495</v>
      </c>
      <c r="B190" s="15"/>
      <c r="C190" s="20" t="s">
        <v>247</v>
      </c>
      <c r="D190" s="21" t="s">
        <v>496</v>
      </c>
      <c r="E190" s="22">
        <v>240</v>
      </c>
      <c r="F190" s="23">
        <v>15</v>
      </c>
      <c r="G190" s="24" t="s">
        <v>248</v>
      </c>
      <c r="H190" s="25">
        <f>E190*F190</f>
        <v>3600</v>
      </c>
      <c r="I190" s="23">
        <f>H190*21%</f>
        <v>756</v>
      </c>
      <c r="J190" s="23">
        <f>H190+I190</f>
        <v>4356</v>
      </c>
    </row>
    <row r="191" spans="1:10" ht="30.75" customHeight="1">
      <c r="A191" s="15" t="s">
        <v>497</v>
      </c>
      <c r="B191" s="15"/>
      <c r="C191" s="20" t="s">
        <v>498</v>
      </c>
      <c r="D191" s="21" t="s">
        <v>499</v>
      </c>
      <c r="E191" s="22">
        <v>300</v>
      </c>
      <c r="F191" s="73" t="s">
        <v>770</v>
      </c>
      <c r="G191" s="24"/>
      <c r="H191" s="75"/>
      <c r="I191" s="75"/>
      <c r="J191" s="75"/>
    </row>
    <row r="192" spans="1:10" ht="30.75" customHeight="1">
      <c r="A192" s="15" t="s">
        <v>500</v>
      </c>
      <c r="B192" s="15"/>
      <c r="C192" s="20" t="s">
        <v>252</v>
      </c>
      <c r="D192" s="21" t="s">
        <v>501</v>
      </c>
      <c r="E192" s="22">
        <v>690</v>
      </c>
      <c r="F192" s="23">
        <v>21</v>
      </c>
      <c r="G192" s="24" t="s">
        <v>253</v>
      </c>
      <c r="H192" s="25">
        <f>E192*F192</f>
        <v>14490</v>
      </c>
      <c r="I192" s="23">
        <f>H192*21%</f>
        <v>3042.9</v>
      </c>
      <c r="J192" s="23">
        <f>H192+I192</f>
        <v>17532.9</v>
      </c>
    </row>
    <row r="193" spans="1:10" ht="30.75" customHeight="1">
      <c r="A193" s="15" t="s">
        <v>502</v>
      </c>
      <c r="B193" s="15" t="s">
        <v>657</v>
      </c>
      <c r="C193" s="20" t="s">
        <v>160</v>
      </c>
      <c r="D193" s="21" t="s">
        <v>161</v>
      </c>
      <c r="E193" s="22">
        <v>300</v>
      </c>
      <c r="F193" s="23">
        <v>285</v>
      </c>
      <c r="G193" s="24" t="s">
        <v>773</v>
      </c>
      <c r="H193" s="23">
        <f>E193*F193</f>
        <v>85500</v>
      </c>
      <c r="I193" s="23">
        <f>H193*21%</f>
        <v>17955</v>
      </c>
      <c r="J193" s="23">
        <f>H193+I193</f>
        <v>103455</v>
      </c>
    </row>
    <row r="194" spans="1:10" ht="30.75" customHeight="1">
      <c r="A194" s="15" t="s">
        <v>502</v>
      </c>
      <c r="B194" s="15" t="s">
        <v>659</v>
      </c>
      <c r="C194" s="20" t="s">
        <v>162</v>
      </c>
      <c r="D194" s="21" t="s">
        <v>503</v>
      </c>
      <c r="E194" s="22">
        <v>300</v>
      </c>
      <c r="F194" s="23">
        <v>90</v>
      </c>
      <c r="G194" s="24" t="s">
        <v>773</v>
      </c>
      <c r="H194" s="23">
        <f>E194*F194</f>
        <v>27000</v>
      </c>
      <c r="I194" s="23">
        <f>H194*21%</f>
        <v>5670</v>
      </c>
      <c r="J194" s="23">
        <f>H194+I194</f>
        <v>32670</v>
      </c>
    </row>
    <row r="195" spans="1:10" ht="30.75" customHeight="1">
      <c r="A195" s="15" t="s">
        <v>502</v>
      </c>
      <c r="B195" s="15" t="s">
        <v>660</v>
      </c>
      <c r="C195" s="20" t="s">
        <v>163</v>
      </c>
      <c r="D195" s="21" t="s">
        <v>503</v>
      </c>
      <c r="E195" s="22">
        <v>60</v>
      </c>
      <c r="F195" s="23">
        <v>250</v>
      </c>
      <c r="G195" s="24" t="s">
        <v>773</v>
      </c>
      <c r="H195" s="23">
        <f>E195*F195</f>
        <v>15000</v>
      </c>
      <c r="I195" s="23">
        <f>H195*21%</f>
        <v>3150</v>
      </c>
      <c r="J195" s="23">
        <f>H195+I195</f>
        <v>18150</v>
      </c>
    </row>
    <row r="196" spans="1:10" ht="30.75" customHeight="1">
      <c r="A196" s="15"/>
      <c r="B196" s="15"/>
      <c r="C196" s="20"/>
      <c r="D196" s="21"/>
      <c r="E196" s="22"/>
      <c r="F196" s="169" t="s">
        <v>255</v>
      </c>
      <c r="G196" s="170"/>
      <c r="H196" s="25">
        <f>SUM(H193:H195)</f>
        <v>127500</v>
      </c>
      <c r="I196" s="23">
        <f>H196*21%</f>
        <v>26775</v>
      </c>
      <c r="J196" s="23">
        <f>H196+I196</f>
        <v>154275</v>
      </c>
    </row>
    <row r="197" spans="1:10" ht="30.75" customHeight="1">
      <c r="A197" s="15" t="s">
        <v>504</v>
      </c>
      <c r="B197" s="15" t="s">
        <v>657</v>
      </c>
      <c r="C197" s="20" t="s">
        <v>505</v>
      </c>
      <c r="D197" s="21" t="s">
        <v>506</v>
      </c>
      <c r="E197" s="22">
        <v>30</v>
      </c>
      <c r="F197" s="73" t="s">
        <v>770</v>
      </c>
      <c r="G197" s="24"/>
      <c r="H197" s="75"/>
      <c r="I197" s="75"/>
      <c r="J197" s="75"/>
    </row>
    <row r="198" spans="1:10" ht="30.75" customHeight="1">
      <c r="A198" s="15" t="s">
        <v>504</v>
      </c>
      <c r="B198" s="15" t="s">
        <v>659</v>
      </c>
      <c r="C198" s="20" t="s">
        <v>507</v>
      </c>
      <c r="D198" s="21" t="s">
        <v>506</v>
      </c>
      <c r="E198" s="22">
        <v>150</v>
      </c>
      <c r="F198" s="73" t="s">
        <v>770</v>
      </c>
      <c r="G198" s="24"/>
      <c r="H198" s="75"/>
      <c r="I198" s="75"/>
      <c r="J198" s="75"/>
    </row>
    <row r="199" spans="1:10" ht="30.75" customHeight="1">
      <c r="A199" s="15" t="s">
        <v>504</v>
      </c>
      <c r="B199" s="15" t="s">
        <v>660</v>
      </c>
      <c r="C199" s="20" t="s">
        <v>508</v>
      </c>
      <c r="D199" s="21" t="s">
        <v>509</v>
      </c>
      <c r="E199" s="22">
        <v>60</v>
      </c>
      <c r="F199" s="73" t="s">
        <v>770</v>
      </c>
      <c r="G199" s="24"/>
      <c r="H199" s="75"/>
      <c r="I199" s="75"/>
      <c r="J199" s="75"/>
    </row>
    <row r="200" spans="1:10" ht="30.75" customHeight="1">
      <c r="A200" s="15" t="s">
        <v>510</v>
      </c>
      <c r="B200" s="15"/>
      <c r="C200" s="20" t="s">
        <v>144</v>
      </c>
      <c r="D200" s="21" t="s">
        <v>512</v>
      </c>
      <c r="E200" s="22">
        <v>150</v>
      </c>
      <c r="F200" s="73" t="s">
        <v>770</v>
      </c>
      <c r="G200" s="24"/>
      <c r="H200" s="75"/>
      <c r="I200" s="75"/>
      <c r="J200" s="75"/>
    </row>
    <row r="201" spans="1:10" ht="30.75" customHeight="1">
      <c r="A201" s="15" t="s">
        <v>513</v>
      </c>
      <c r="B201" s="15" t="s">
        <v>657</v>
      </c>
      <c r="C201" s="20" t="s">
        <v>514</v>
      </c>
      <c r="D201" s="21" t="s">
        <v>515</v>
      </c>
      <c r="E201" s="22">
        <v>600</v>
      </c>
      <c r="F201" s="73" t="s">
        <v>770</v>
      </c>
      <c r="G201" s="24"/>
      <c r="H201" s="75"/>
      <c r="I201" s="75"/>
      <c r="J201" s="75"/>
    </row>
    <row r="202" spans="1:10" ht="30.75" customHeight="1">
      <c r="A202" s="15" t="s">
        <v>513</v>
      </c>
      <c r="B202" s="15" t="s">
        <v>659</v>
      </c>
      <c r="C202" s="20" t="s">
        <v>516</v>
      </c>
      <c r="D202" s="21" t="s">
        <v>515</v>
      </c>
      <c r="E202" s="22">
        <v>15</v>
      </c>
      <c r="F202" s="73" t="s">
        <v>770</v>
      </c>
      <c r="G202" s="24"/>
      <c r="H202" s="75"/>
      <c r="I202" s="75"/>
      <c r="J202" s="75"/>
    </row>
    <row r="203" spans="1:10" ht="30.75" customHeight="1">
      <c r="A203" s="15" t="s">
        <v>513</v>
      </c>
      <c r="B203" s="15" t="s">
        <v>660</v>
      </c>
      <c r="C203" s="20" t="s">
        <v>517</v>
      </c>
      <c r="D203" s="21" t="s">
        <v>515</v>
      </c>
      <c r="E203" s="22">
        <v>15</v>
      </c>
      <c r="F203" s="73" t="s">
        <v>770</v>
      </c>
      <c r="G203" s="24"/>
      <c r="H203" s="75"/>
      <c r="I203" s="75"/>
      <c r="J203" s="75"/>
    </row>
    <row r="204" spans="1:10" ht="30.75" customHeight="1">
      <c r="A204" s="15" t="s">
        <v>513</v>
      </c>
      <c r="B204" s="15" t="s">
        <v>661</v>
      </c>
      <c r="C204" s="20" t="s">
        <v>518</v>
      </c>
      <c r="D204" s="21" t="s">
        <v>515</v>
      </c>
      <c r="E204" s="22">
        <v>15</v>
      </c>
      <c r="F204" s="73" t="s">
        <v>770</v>
      </c>
      <c r="G204" s="24"/>
      <c r="H204" s="75"/>
      <c r="I204" s="75"/>
      <c r="J204" s="75"/>
    </row>
    <row r="205" spans="1:10" ht="30.75" customHeight="1">
      <c r="A205" s="15" t="s">
        <v>513</v>
      </c>
      <c r="B205" s="15" t="s">
        <v>689</v>
      </c>
      <c r="C205" s="20" t="s">
        <v>519</v>
      </c>
      <c r="D205" s="21" t="s">
        <v>515</v>
      </c>
      <c r="E205" s="22">
        <v>15</v>
      </c>
      <c r="F205" s="73" t="s">
        <v>770</v>
      </c>
      <c r="G205" s="24"/>
      <c r="H205" s="75"/>
      <c r="I205" s="75"/>
      <c r="J205" s="75"/>
    </row>
    <row r="206" spans="1:10" ht="30.75" customHeight="1">
      <c r="A206" s="15" t="s">
        <v>513</v>
      </c>
      <c r="B206" s="15" t="s">
        <v>691</v>
      </c>
      <c r="C206" s="20" t="s">
        <v>520</v>
      </c>
      <c r="D206" s="21" t="s">
        <v>515</v>
      </c>
      <c r="E206" s="22">
        <v>30</v>
      </c>
      <c r="F206" s="73" t="s">
        <v>770</v>
      </c>
      <c r="G206" s="24"/>
      <c r="H206" s="75"/>
      <c r="I206" s="75"/>
      <c r="J206" s="75"/>
    </row>
    <row r="207" spans="1:10" ht="30.75" customHeight="1">
      <c r="A207" s="15" t="s">
        <v>521</v>
      </c>
      <c r="B207" s="15"/>
      <c r="C207" s="20" t="s">
        <v>44</v>
      </c>
      <c r="D207" s="21" t="s">
        <v>43</v>
      </c>
      <c r="E207" s="22">
        <v>1500</v>
      </c>
      <c r="F207" s="23">
        <v>1.3</v>
      </c>
      <c r="G207" s="24" t="s">
        <v>466</v>
      </c>
      <c r="H207" s="25">
        <f>E207*F207</f>
        <v>1950</v>
      </c>
      <c r="I207" s="23">
        <f>H207*21%</f>
        <v>409.5</v>
      </c>
      <c r="J207" s="23">
        <f>H207+I207</f>
        <v>2359.5</v>
      </c>
    </row>
    <row r="208" spans="1:10" ht="30.75" customHeight="1">
      <c r="A208" s="15" t="s">
        <v>522</v>
      </c>
      <c r="B208" s="15"/>
      <c r="C208" s="20" t="s">
        <v>145</v>
      </c>
      <c r="D208" s="21" t="s">
        <v>638</v>
      </c>
      <c r="E208" s="22">
        <v>150</v>
      </c>
      <c r="F208" s="23">
        <v>14</v>
      </c>
      <c r="G208" s="24" t="s">
        <v>248</v>
      </c>
      <c r="H208" s="25">
        <f>E208*F208</f>
        <v>2100</v>
      </c>
      <c r="I208" s="23">
        <f>H208*21%</f>
        <v>441</v>
      </c>
      <c r="J208" s="23">
        <f>H208+I208</f>
        <v>2541</v>
      </c>
    </row>
    <row r="209" spans="1:10" ht="30.75" customHeight="1">
      <c r="A209" s="15" t="s">
        <v>639</v>
      </c>
      <c r="B209" s="15"/>
      <c r="C209" s="20" t="s">
        <v>768</v>
      </c>
      <c r="D209" s="21" t="s">
        <v>651</v>
      </c>
      <c r="E209" s="22">
        <v>6600</v>
      </c>
      <c r="F209" s="23">
        <v>1.18</v>
      </c>
      <c r="G209" s="24" t="s">
        <v>769</v>
      </c>
      <c r="H209" s="25">
        <f>E209*F209</f>
        <v>7788</v>
      </c>
      <c r="I209" s="23">
        <f>H209*21%</f>
        <v>1635.48</v>
      </c>
      <c r="J209" s="23">
        <f>H209+I209</f>
        <v>9423.48</v>
      </c>
    </row>
    <row r="210" spans="1:10" ht="30.75" customHeight="1">
      <c r="A210" s="80"/>
      <c r="B210" s="80"/>
      <c r="C210" s="81"/>
      <c r="D210" s="75"/>
      <c r="E210" s="75"/>
      <c r="F210" s="23"/>
      <c r="G210" s="24"/>
      <c r="H210" s="23">
        <f>H33+H34</f>
        <v>8379</v>
      </c>
      <c r="I210" s="23">
        <f>I33+I34</f>
        <v>335.15999999999997</v>
      </c>
      <c r="J210" s="23">
        <f>J33+J34</f>
        <v>8714.16</v>
      </c>
    </row>
    <row r="211" spans="1:10" ht="30.75" customHeight="1">
      <c r="A211" s="80"/>
      <c r="B211" s="80"/>
      <c r="C211" s="81"/>
      <c r="D211" s="75"/>
      <c r="E211" s="75"/>
      <c r="F211" s="23"/>
      <c r="G211" s="24"/>
      <c r="H211" s="23">
        <f>H33+H34</f>
        <v>8379</v>
      </c>
      <c r="I211" s="23">
        <f>I33+I34</f>
        <v>335.15999999999997</v>
      </c>
      <c r="J211" s="23">
        <f>J33+J34</f>
        <v>8714.16</v>
      </c>
    </row>
    <row r="212" spans="1:10" ht="30.75" customHeight="1">
      <c r="A212" s="80"/>
      <c r="B212" s="80"/>
      <c r="C212" s="81"/>
      <c r="D212" s="75"/>
      <c r="E212" s="75"/>
      <c r="F212" s="23"/>
      <c r="G212" s="24"/>
      <c r="H212" s="23"/>
      <c r="I212" s="23"/>
      <c r="J212" s="23"/>
    </row>
  </sheetData>
  <autoFilter ref="A1:J211"/>
  <mergeCells count="24">
    <mergeCell ref="F160:G160"/>
    <mergeCell ref="F196:G196"/>
    <mergeCell ref="F121:G121"/>
    <mergeCell ref="F137:G137"/>
    <mergeCell ref="F149:G149"/>
    <mergeCell ref="F153:G153"/>
    <mergeCell ref="F172:G172"/>
    <mergeCell ref="F102:G102"/>
    <mergeCell ref="F109:G109"/>
    <mergeCell ref="F112:G112"/>
    <mergeCell ref="F117:G117"/>
    <mergeCell ref="F71:G71"/>
    <mergeCell ref="F76:G76"/>
    <mergeCell ref="F85:G85"/>
    <mergeCell ref="F99:G99"/>
    <mergeCell ref="F8:G8"/>
    <mergeCell ref="F14:G14"/>
    <mergeCell ref="F21:G21"/>
    <mergeCell ref="F32:G32"/>
    <mergeCell ref="F62:G62"/>
    <mergeCell ref="F35:G35"/>
    <mergeCell ref="F45:G45"/>
    <mergeCell ref="F51:G51"/>
    <mergeCell ref="F59:G59"/>
  </mergeCells>
  <printOptions/>
  <pageMargins left="0" right="0"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ASL N°1 Sassari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102343</dc:creator>
  <cp:keywords/>
  <dc:description/>
  <cp:lastModifiedBy>102377</cp:lastModifiedBy>
  <cp:lastPrinted>2013-10-02T11:05:51Z</cp:lastPrinted>
  <dcterms:created xsi:type="dcterms:W3CDTF">2012-05-31T07:01:38Z</dcterms:created>
  <dcterms:modified xsi:type="dcterms:W3CDTF">2013-10-03T07:13:11Z</dcterms:modified>
  <cp:category/>
  <cp:version/>
  <cp:contentType/>
  <cp:contentStatus/>
</cp:coreProperties>
</file>